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gabin\Desktop\Gabi Nastase\1\Chiajna\2026\Credit 2026\site si SEAP\clarificari\1\"/>
    </mc:Choice>
  </mc:AlternateContent>
  <xr:revisionPtr revIDLastSave="0" documentId="13_ncr:1_{DABEE229-5DFB-4C6F-9D6A-4111E2B51ED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REDIT NOU 2026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1" l="1"/>
  <c r="P204" i="1" l="1"/>
  <c r="P192" i="1"/>
  <c r="P180" i="1"/>
  <c r="P168" i="1"/>
  <c r="P156" i="1"/>
  <c r="P144" i="1"/>
  <c r="P132" i="1"/>
  <c r="P120" i="1"/>
  <c r="P108" i="1"/>
  <c r="P96" i="1"/>
  <c r="P84" i="1"/>
  <c r="G82" i="1"/>
  <c r="G83" i="1" s="1"/>
  <c r="G81" i="1"/>
  <c r="P72" i="1"/>
  <c r="N72" i="1"/>
  <c r="P60" i="1"/>
  <c r="N60" i="1"/>
  <c r="A58" i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F57" i="1"/>
  <c r="P48" i="1"/>
  <c r="N48" i="1"/>
  <c r="P36" i="1"/>
  <c r="N36" i="1"/>
  <c r="N24" i="1"/>
  <c r="E14" i="1"/>
  <c r="E15" i="1" s="1"/>
  <c r="I13" i="1"/>
  <c r="F12" i="1"/>
  <c r="F8" i="1"/>
  <c r="F7" i="1"/>
  <c r="C109" i="1" s="1"/>
  <c r="P12" i="1" l="1"/>
  <c r="C102" i="1"/>
  <c r="C19" i="1"/>
  <c r="C79" i="1"/>
  <c r="C170" i="1"/>
  <c r="C15" i="1"/>
  <c r="H15" i="1" s="1"/>
  <c r="I15" i="1" s="1"/>
  <c r="C21" i="1"/>
  <c r="C117" i="1"/>
  <c r="C178" i="1"/>
  <c r="C82" i="1"/>
  <c r="C132" i="1"/>
  <c r="C23" i="1"/>
  <c r="C13" i="1"/>
  <c r="C64" i="1"/>
  <c r="C195" i="1"/>
  <c r="C17" i="1"/>
  <c r="C72" i="1"/>
  <c r="G84" i="1"/>
  <c r="C26" i="1"/>
  <c r="C28" i="1"/>
  <c r="C30" i="1"/>
  <c r="C32" i="1"/>
  <c r="C34" i="1"/>
  <c r="C36" i="1"/>
  <c r="C61" i="1"/>
  <c r="C69" i="1"/>
  <c r="C76" i="1"/>
  <c r="C88" i="1"/>
  <c r="C92" i="1"/>
  <c r="C96" i="1"/>
  <c r="C98" i="1"/>
  <c r="C142" i="1"/>
  <c r="C37" i="1"/>
  <c r="C39" i="1"/>
  <c r="C41" i="1"/>
  <c r="C43" i="1"/>
  <c r="C45" i="1"/>
  <c r="C47" i="1"/>
  <c r="C59" i="1"/>
  <c r="C66" i="1"/>
  <c r="C73" i="1"/>
  <c r="C81" i="1"/>
  <c r="C103" i="1"/>
  <c r="C128" i="1"/>
  <c r="C50" i="1"/>
  <c r="C52" i="1"/>
  <c r="C54" i="1"/>
  <c r="C56" i="1"/>
  <c r="C63" i="1"/>
  <c r="C71" i="1"/>
  <c r="C78" i="1"/>
  <c r="C87" i="1"/>
  <c r="C91" i="1"/>
  <c r="C95" i="1"/>
  <c r="C138" i="1"/>
  <c r="C153" i="1"/>
  <c r="C167" i="1"/>
  <c r="C199" i="1"/>
  <c r="C68" i="1"/>
  <c r="C75" i="1"/>
  <c r="C84" i="1"/>
  <c r="C106" i="1"/>
  <c r="C124" i="1"/>
  <c r="C14" i="1"/>
  <c r="H14" i="1" s="1"/>
  <c r="C16" i="1"/>
  <c r="H16" i="1" s="1"/>
  <c r="I16" i="1" s="1"/>
  <c r="C18" i="1"/>
  <c r="C20" i="1"/>
  <c r="C22" i="1"/>
  <c r="C24" i="1"/>
  <c r="C25" i="1"/>
  <c r="C27" i="1"/>
  <c r="C29" i="1"/>
  <c r="C31" i="1"/>
  <c r="C33" i="1"/>
  <c r="C35" i="1"/>
  <c r="C58" i="1"/>
  <c r="C65" i="1"/>
  <c r="C80" i="1"/>
  <c r="C86" i="1"/>
  <c r="C90" i="1"/>
  <c r="C94" i="1"/>
  <c r="C99" i="1"/>
  <c r="C134" i="1"/>
  <c r="C149" i="1"/>
  <c r="C163" i="1"/>
  <c r="C174" i="1"/>
  <c r="E16" i="1"/>
  <c r="C38" i="1"/>
  <c r="C40" i="1"/>
  <c r="C42" i="1"/>
  <c r="C44" i="1"/>
  <c r="C46" i="1"/>
  <c r="C48" i="1"/>
  <c r="C62" i="1"/>
  <c r="C70" i="1"/>
  <c r="C77" i="1"/>
  <c r="C83" i="1"/>
  <c r="C107" i="1"/>
  <c r="C204" i="1"/>
  <c r="C202" i="1"/>
  <c r="C189" i="1"/>
  <c r="C185" i="1"/>
  <c r="C181" i="1"/>
  <c r="C168" i="1"/>
  <c r="C164" i="1"/>
  <c r="C160" i="1"/>
  <c r="C143" i="1"/>
  <c r="C139" i="1"/>
  <c r="C135" i="1"/>
  <c r="C118" i="1"/>
  <c r="C114" i="1"/>
  <c r="C110" i="1"/>
  <c r="C200" i="1"/>
  <c r="C196" i="1"/>
  <c r="C179" i="1"/>
  <c r="C175" i="1"/>
  <c r="C171" i="1"/>
  <c r="C154" i="1"/>
  <c r="C150" i="1"/>
  <c r="C146" i="1"/>
  <c r="C129" i="1"/>
  <c r="C125" i="1"/>
  <c r="C121" i="1"/>
  <c r="C108" i="1"/>
  <c r="C104" i="1"/>
  <c r="C100" i="1"/>
  <c r="C190" i="1"/>
  <c r="C186" i="1"/>
  <c r="C182" i="1"/>
  <c r="C165" i="1"/>
  <c r="C161" i="1"/>
  <c r="C157" i="1"/>
  <c r="C144" i="1"/>
  <c r="C140" i="1"/>
  <c r="C136" i="1"/>
  <c r="C119" i="1"/>
  <c r="C115" i="1"/>
  <c r="C111" i="1"/>
  <c r="C197" i="1"/>
  <c r="C193" i="1"/>
  <c r="C180" i="1"/>
  <c r="C176" i="1"/>
  <c r="C172" i="1"/>
  <c r="C155" i="1"/>
  <c r="C151" i="1"/>
  <c r="C147" i="1"/>
  <c r="C130" i="1"/>
  <c r="C126" i="1"/>
  <c r="C122" i="1"/>
  <c r="C105" i="1"/>
  <c r="C101" i="1"/>
  <c r="C97" i="1"/>
  <c r="C203" i="1"/>
  <c r="C201" i="1"/>
  <c r="C191" i="1"/>
  <c r="C187" i="1"/>
  <c r="C183" i="1"/>
  <c r="C166" i="1"/>
  <c r="C162" i="1"/>
  <c r="C158" i="1"/>
  <c r="C141" i="1"/>
  <c r="C137" i="1"/>
  <c r="C133" i="1"/>
  <c r="C120" i="1"/>
  <c r="C116" i="1"/>
  <c r="C112" i="1"/>
  <c r="C198" i="1"/>
  <c r="C194" i="1"/>
  <c r="C177" i="1"/>
  <c r="C173" i="1"/>
  <c r="C169" i="1"/>
  <c r="C156" i="1"/>
  <c r="C152" i="1"/>
  <c r="C148" i="1"/>
  <c r="C131" i="1"/>
  <c r="C127" i="1"/>
  <c r="C123" i="1"/>
  <c r="C192" i="1"/>
  <c r="C188" i="1"/>
  <c r="C184" i="1"/>
  <c r="C49" i="1"/>
  <c r="C51" i="1"/>
  <c r="C53" i="1"/>
  <c r="C55" i="1"/>
  <c r="C57" i="1"/>
  <c r="C60" i="1"/>
  <c r="C67" i="1"/>
  <c r="C74" i="1"/>
  <c r="C85" i="1"/>
  <c r="C89" i="1"/>
  <c r="C93" i="1"/>
  <c r="C113" i="1"/>
  <c r="C145" i="1"/>
  <c r="C159" i="1"/>
  <c r="G85" i="1" l="1"/>
  <c r="I14" i="1"/>
  <c r="N84" i="1"/>
  <c r="H17" i="1"/>
  <c r="I17" i="1" s="1"/>
  <c r="E17" i="1"/>
  <c r="H18" i="1" l="1"/>
  <c r="I18" i="1" s="1"/>
  <c r="E18" i="1"/>
  <c r="G86" i="1"/>
  <c r="G87" i="1" l="1"/>
  <c r="H19" i="1"/>
  <c r="E19" i="1"/>
  <c r="I19" i="1" l="1"/>
  <c r="H20" i="1"/>
  <c r="I20" i="1" s="1"/>
  <c r="E20" i="1"/>
  <c r="G88" i="1"/>
  <c r="G89" i="1" l="1"/>
  <c r="H21" i="1"/>
  <c r="I21" i="1" s="1"/>
  <c r="E21" i="1"/>
  <c r="G90" i="1" l="1"/>
  <c r="H22" i="1"/>
  <c r="E22" i="1"/>
  <c r="E23" i="1" l="1"/>
  <c r="H23" i="1"/>
  <c r="I23" i="1" s="1"/>
  <c r="I22" i="1"/>
  <c r="G91" i="1"/>
  <c r="G92" i="1" l="1"/>
  <c r="H24" i="1"/>
  <c r="E24" i="1"/>
  <c r="I24" i="1" l="1"/>
  <c r="L24" i="1" s="1"/>
  <c r="O24" i="1"/>
  <c r="M24" i="1" s="1"/>
  <c r="H25" i="1"/>
  <c r="E25" i="1"/>
  <c r="G93" i="1"/>
  <c r="G94" i="1" l="1"/>
  <c r="H26" i="1"/>
  <c r="I26" i="1" s="1"/>
  <c r="E26" i="1"/>
  <c r="I25" i="1"/>
  <c r="H27" i="1" l="1"/>
  <c r="E27" i="1"/>
  <c r="G95" i="1"/>
  <c r="I27" i="1" l="1"/>
  <c r="G96" i="1"/>
  <c r="H28" i="1"/>
  <c r="I28" i="1" s="1"/>
  <c r="E28" i="1"/>
  <c r="H29" i="1" l="1"/>
  <c r="E29" i="1"/>
  <c r="G97" i="1"/>
  <c r="N96" i="1"/>
  <c r="H30" i="1" l="1"/>
  <c r="I30" i="1" s="1"/>
  <c r="E30" i="1"/>
  <c r="G98" i="1"/>
  <c r="I29" i="1"/>
  <c r="G99" i="1" l="1"/>
  <c r="H31" i="1"/>
  <c r="E31" i="1"/>
  <c r="H32" i="1" l="1"/>
  <c r="I32" i="1" s="1"/>
  <c r="E32" i="1"/>
  <c r="I31" i="1"/>
  <c r="G100" i="1"/>
  <c r="G101" i="1" l="1"/>
  <c r="H33" i="1"/>
  <c r="E33" i="1"/>
  <c r="I33" i="1" l="1"/>
  <c r="H34" i="1"/>
  <c r="I34" i="1" s="1"/>
  <c r="E34" i="1"/>
  <c r="G102" i="1"/>
  <c r="G103" i="1" l="1"/>
  <c r="H35" i="1"/>
  <c r="E35" i="1"/>
  <c r="I35" i="1" l="1"/>
  <c r="G104" i="1"/>
  <c r="H36" i="1"/>
  <c r="E36" i="1"/>
  <c r="H37" i="1" l="1"/>
  <c r="E37" i="1"/>
  <c r="I36" i="1"/>
  <c r="L36" i="1" s="1"/>
  <c r="O36" i="1"/>
  <c r="G105" i="1"/>
  <c r="I37" i="1" l="1"/>
  <c r="G106" i="1"/>
  <c r="M36" i="1"/>
  <c r="E38" i="1"/>
  <c r="H38" i="1"/>
  <c r="I38" i="1" s="1"/>
  <c r="G107" i="1" l="1"/>
  <c r="H39" i="1"/>
  <c r="E39" i="1"/>
  <c r="E40" i="1" l="1"/>
  <c r="H40" i="1"/>
  <c r="I40" i="1" s="1"/>
  <c r="I39" i="1"/>
  <c r="G108" i="1"/>
  <c r="G109" i="1" l="1"/>
  <c r="N108" i="1"/>
  <c r="H41" i="1"/>
  <c r="E41" i="1"/>
  <c r="I41" i="1" l="1"/>
  <c r="G110" i="1"/>
  <c r="E42" i="1"/>
  <c r="H42" i="1"/>
  <c r="I42" i="1" s="1"/>
  <c r="H43" i="1" l="1"/>
  <c r="E43" i="1"/>
  <c r="G111" i="1"/>
  <c r="G112" i="1" l="1"/>
  <c r="E44" i="1"/>
  <c r="H44" i="1"/>
  <c r="I44" i="1" s="1"/>
  <c r="I43" i="1"/>
  <c r="H45" i="1" l="1"/>
  <c r="E45" i="1"/>
  <c r="G113" i="1"/>
  <c r="G114" i="1" l="1"/>
  <c r="E46" i="1"/>
  <c r="H46" i="1"/>
  <c r="I46" i="1" s="1"/>
  <c r="I45" i="1"/>
  <c r="G115" i="1" l="1"/>
  <c r="H47" i="1"/>
  <c r="I47" i="1" s="1"/>
  <c r="E47" i="1"/>
  <c r="E48" i="1" l="1"/>
  <c r="H48" i="1"/>
  <c r="G116" i="1"/>
  <c r="G117" i="1" l="1"/>
  <c r="I48" i="1"/>
  <c r="L48" i="1" s="1"/>
  <c r="O48" i="1"/>
  <c r="H49" i="1"/>
  <c r="E49" i="1"/>
  <c r="I49" i="1" l="1"/>
  <c r="G118" i="1"/>
  <c r="H50" i="1"/>
  <c r="I50" i="1" s="1"/>
  <c r="E50" i="1"/>
  <c r="M48" i="1"/>
  <c r="H51" i="1" l="1"/>
  <c r="E51" i="1"/>
  <c r="G119" i="1"/>
  <c r="I51" i="1" l="1"/>
  <c r="G120" i="1"/>
  <c r="H52" i="1"/>
  <c r="E52" i="1"/>
  <c r="H53" i="1" l="1"/>
  <c r="I53" i="1" s="1"/>
  <c r="E53" i="1"/>
  <c r="I52" i="1"/>
  <c r="G121" i="1"/>
  <c r="N120" i="1"/>
  <c r="G122" i="1" l="1"/>
  <c r="H54" i="1"/>
  <c r="E54" i="1"/>
  <c r="H55" i="1" l="1"/>
  <c r="I55" i="1" s="1"/>
  <c r="E55" i="1"/>
  <c r="G123" i="1"/>
  <c r="I54" i="1"/>
  <c r="G124" i="1" l="1"/>
  <c r="H56" i="1"/>
  <c r="E56" i="1"/>
  <c r="I56" i="1" l="1"/>
  <c r="H57" i="1"/>
  <c r="I57" i="1" s="1"/>
  <c r="E57" i="1"/>
  <c r="G125" i="1"/>
  <c r="G126" i="1" l="1"/>
  <c r="H58" i="1"/>
  <c r="I58" i="1" s="1"/>
  <c r="E58" i="1"/>
  <c r="H59" i="1" l="1"/>
  <c r="I59" i="1" s="1"/>
  <c r="E59" i="1"/>
  <c r="G127" i="1"/>
  <c r="H60" i="1" l="1"/>
  <c r="E60" i="1"/>
  <c r="G128" i="1"/>
  <c r="G129" i="1" l="1"/>
  <c r="H61" i="1"/>
  <c r="E61" i="1"/>
  <c r="I60" i="1"/>
  <c r="L60" i="1" s="1"/>
  <c r="O60" i="1"/>
  <c r="M60" i="1" l="1"/>
  <c r="E62" i="1"/>
  <c r="H62" i="1"/>
  <c r="I62" i="1" s="1"/>
  <c r="I61" i="1"/>
  <c r="G130" i="1"/>
  <c r="G131" i="1" l="1"/>
  <c r="H63" i="1"/>
  <c r="E63" i="1"/>
  <c r="H64" i="1" l="1"/>
  <c r="I64" i="1" s="1"/>
  <c r="E64" i="1"/>
  <c r="I63" i="1"/>
  <c r="G132" i="1"/>
  <c r="G133" i="1" l="1"/>
  <c r="N132" i="1"/>
  <c r="H65" i="1"/>
  <c r="E65" i="1"/>
  <c r="H66" i="1" l="1"/>
  <c r="I66" i="1" s="1"/>
  <c r="E66" i="1"/>
  <c r="I65" i="1"/>
  <c r="G134" i="1"/>
  <c r="H67" i="1" l="1"/>
  <c r="E67" i="1"/>
  <c r="G135" i="1"/>
  <c r="G136" i="1" l="1"/>
  <c r="H68" i="1"/>
  <c r="I68" i="1" s="1"/>
  <c r="E68" i="1"/>
  <c r="I67" i="1"/>
  <c r="H69" i="1" l="1"/>
  <c r="E69" i="1"/>
  <c r="G137" i="1"/>
  <c r="G138" i="1" l="1"/>
  <c r="E70" i="1"/>
  <c r="H70" i="1"/>
  <c r="I70" i="1" s="1"/>
  <c r="I69" i="1"/>
  <c r="H71" i="1" l="1"/>
  <c r="I71" i="1" s="1"/>
  <c r="E71" i="1"/>
  <c r="G139" i="1"/>
  <c r="G140" i="1" l="1"/>
  <c r="H72" i="1"/>
  <c r="E72" i="1"/>
  <c r="H73" i="1" l="1"/>
  <c r="E73" i="1"/>
  <c r="I72" i="1"/>
  <c r="L72" i="1" s="1"/>
  <c r="O72" i="1"/>
  <c r="G141" i="1"/>
  <c r="G142" i="1" l="1"/>
  <c r="M72" i="1"/>
  <c r="H74" i="1"/>
  <c r="I74" i="1" s="1"/>
  <c r="E74" i="1"/>
  <c r="I73" i="1"/>
  <c r="H75" i="1" l="1"/>
  <c r="I75" i="1" s="1"/>
  <c r="E75" i="1"/>
  <c r="G143" i="1"/>
  <c r="H76" i="1" l="1"/>
  <c r="E76" i="1"/>
  <c r="G144" i="1"/>
  <c r="G145" i="1" l="1"/>
  <c r="N144" i="1"/>
  <c r="E77" i="1"/>
  <c r="H77" i="1"/>
  <c r="I77" i="1" s="1"/>
  <c r="I76" i="1"/>
  <c r="H78" i="1" l="1"/>
  <c r="E78" i="1"/>
  <c r="G146" i="1"/>
  <c r="G147" i="1" l="1"/>
  <c r="H79" i="1"/>
  <c r="I79" i="1" s="1"/>
  <c r="E79" i="1"/>
  <c r="I78" i="1"/>
  <c r="H80" i="1" l="1"/>
  <c r="E80" i="1"/>
  <c r="G148" i="1"/>
  <c r="G149" i="1" l="1"/>
  <c r="H81" i="1"/>
  <c r="I81" i="1" s="1"/>
  <c r="E81" i="1"/>
  <c r="I80" i="1"/>
  <c r="G150" i="1" l="1"/>
  <c r="H82" i="1"/>
  <c r="I82" i="1" s="1"/>
  <c r="E82" i="1"/>
  <c r="E83" i="1" l="1"/>
  <c r="H83" i="1"/>
  <c r="I83" i="1" s="1"/>
  <c r="G151" i="1"/>
  <c r="G152" i="1" l="1"/>
  <c r="H84" i="1"/>
  <c r="E84" i="1"/>
  <c r="H85" i="1" l="1"/>
  <c r="E85" i="1"/>
  <c r="I84" i="1"/>
  <c r="L84" i="1" s="1"/>
  <c r="O84" i="1"/>
  <c r="G153" i="1"/>
  <c r="E86" i="1" l="1"/>
  <c r="H86" i="1"/>
  <c r="I86" i="1" s="1"/>
  <c r="G154" i="1"/>
  <c r="M84" i="1"/>
  <c r="I85" i="1"/>
  <c r="H87" i="1" l="1"/>
  <c r="E87" i="1"/>
  <c r="G155" i="1"/>
  <c r="G156" i="1" l="1"/>
  <c r="H88" i="1"/>
  <c r="I88" i="1" s="1"/>
  <c r="E88" i="1"/>
  <c r="I87" i="1"/>
  <c r="H89" i="1" l="1"/>
  <c r="E89" i="1"/>
  <c r="G157" i="1"/>
  <c r="N156" i="1"/>
  <c r="G158" i="1" l="1"/>
  <c r="E90" i="1"/>
  <c r="H90" i="1"/>
  <c r="I90" i="1" s="1"/>
  <c r="I89" i="1"/>
  <c r="H91" i="1" l="1"/>
  <c r="E91" i="1"/>
  <c r="G159" i="1"/>
  <c r="G160" i="1" l="1"/>
  <c r="H92" i="1"/>
  <c r="I92" i="1" s="1"/>
  <c r="E92" i="1"/>
  <c r="I91" i="1"/>
  <c r="E93" i="1" l="1"/>
  <c r="H93" i="1"/>
  <c r="G161" i="1"/>
  <c r="G162" i="1" l="1"/>
  <c r="I93" i="1"/>
  <c r="E94" i="1"/>
  <c r="H94" i="1"/>
  <c r="I94" i="1" s="1"/>
  <c r="H95" i="1" l="1"/>
  <c r="I95" i="1" s="1"/>
  <c r="E95" i="1"/>
  <c r="G163" i="1"/>
  <c r="G164" i="1" l="1"/>
  <c r="H96" i="1"/>
  <c r="E96" i="1"/>
  <c r="H97" i="1" l="1"/>
  <c r="E97" i="1"/>
  <c r="I96" i="1"/>
  <c r="L96" i="1" s="1"/>
  <c r="O96" i="1"/>
  <c r="M96" i="1" s="1"/>
  <c r="G165" i="1"/>
  <c r="G166" i="1" l="1"/>
  <c r="H98" i="1"/>
  <c r="I98" i="1" s="1"/>
  <c r="E98" i="1"/>
  <c r="I97" i="1"/>
  <c r="E99" i="1" l="1"/>
  <c r="H99" i="1"/>
  <c r="G167" i="1"/>
  <c r="G168" i="1" l="1"/>
  <c r="I99" i="1"/>
  <c r="E100" i="1"/>
  <c r="H100" i="1"/>
  <c r="I100" i="1" s="1"/>
  <c r="H101" i="1" l="1"/>
  <c r="I101" i="1" s="1"/>
  <c r="E101" i="1"/>
  <c r="G169" i="1"/>
  <c r="N168" i="1"/>
  <c r="G170" i="1" l="1"/>
  <c r="H102" i="1"/>
  <c r="E102" i="1"/>
  <c r="I102" i="1" l="1"/>
  <c r="H103" i="1"/>
  <c r="I103" i="1" s="1"/>
  <c r="E103" i="1"/>
  <c r="G171" i="1"/>
  <c r="E104" i="1" l="1"/>
  <c r="H104" i="1"/>
  <c r="I104" i="1" s="1"/>
  <c r="G172" i="1"/>
  <c r="G173" i="1" l="1"/>
  <c r="H105" i="1"/>
  <c r="I105" i="1" s="1"/>
  <c r="E105" i="1"/>
  <c r="H106" i="1" l="1"/>
  <c r="I106" i="1" s="1"/>
  <c r="E106" i="1"/>
  <c r="G174" i="1"/>
  <c r="G175" i="1" l="1"/>
  <c r="H107" i="1"/>
  <c r="I107" i="1" s="1"/>
  <c r="E107" i="1"/>
  <c r="E108" i="1" l="1"/>
  <c r="H108" i="1"/>
  <c r="G176" i="1"/>
  <c r="G177" i="1" l="1"/>
  <c r="I108" i="1"/>
  <c r="L108" i="1" s="1"/>
  <c r="O108" i="1"/>
  <c r="M108" i="1" s="1"/>
  <c r="H109" i="1"/>
  <c r="E109" i="1"/>
  <c r="E110" i="1" l="1"/>
  <c r="H110" i="1"/>
  <c r="I110" i="1" s="1"/>
  <c r="I109" i="1"/>
  <c r="G178" i="1"/>
  <c r="G179" i="1" l="1"/>
  <c r="E111" i="1"/>
  <c r="H111" i="1"/>
  <c r="I111" i="1" s="1"/>
  <c r="H112" i="1" l="1"/>
  <c r="I112" i="1" s="1"/>
  <c r="E112" i="1"/>
  <c r="G180" i="1"/>
  <c r="G181" i="1" l="1"/>
  <c r="N180" i="1"/>
  <c r="H113" i="1"/>
  <c r="I113" i="1" s="1"/>
  <c r="E113" i="1"/>
  <c r="H114" i="1" l="1"/>
  <c r="I114" i="1" s="1"/>
  <c r="E114" i="1"/>
  <c r="G182" i="1"/>
  <c r="G183" i="1" l="1"/>
  <c r="E115" i="1"/>
  <c r="H115" i="1"/>
  <c r="I115" i="1" s="1"/>
  <c r="H116" i="1" l="1"/>
  <c r="I116" i="1" s="1"/>
  <c r="E116" i="1"/>
  <c r="G184" i="1"/>
  <c r="G185" i="1" l="1"/>
  <c r="H117" i="1"/>
  <c r="I117" i="1" s="1"/>
  <c r="E117" i="1"/>
  <c r="H118" i="1" l="1"/>
  <c r="I118" i="1" s="1"/>
  <c r="E118" i="1"/>
  <c r="G186" i="1"/>
  <c r="G187" i="1" l="1"/>
  <c r="E119" i="1"/>
  <c r="H119" i="1"/>
  <c r="I119" i="1" s="1"/>
  <c r="H120" i="1" l="1"/>
  <c r="E120" i="1"/>
  <c r="G188" i="1"/>
  <c r="G189" i="1" l="1"/>
  <c r="E121" i="1"/>
  <c r="H121" i="1"/>
  <c r="I120" i="1"/>
  <c r="L120" i="1" s="1"/>
  <c r="O120" i="1"/>
  <c r="M120" i="1" s="1"/>
  <c r="I121" i="1" l="1"/>
  <c r="H122" i="1"/>
  <c r="I122" i="1" s="1"/>
  <c r="E122" i="1"/>
  <c r="G190" i="1"/>
  <c r="G191" i="1" l="1"/>
  <c r="H123" i="1"/>
  <c r="I123" i="1" s="1"/>
  <c r="E123" i="1"/>
  <c r="H124" i="1" l="1"/>
  <c r="E124" i="1"/>
  <c r="G192" i="1"/>
  <c r="G193" i="1" l="1"/>
  <c r="N192" i="1"/>
  <c r="E125" i="1"/>
  <c r="H125" i="1"/>
  <c r="I125" i="1" s="1"/>
  <c r="I124" i="1"/>
  <c r="H126" i="1" l="1"/>
  <c r="E126" i="1"/>
  <c r="G194" i="1"/>
  <c r="G195" i="1" l="1"/>
  <c r="I126" i="1"/>
  <c r="H127" i="1"/>
  <c r="I127" i="1" s="1"/>
  <c r="E127" i="1"/>
  <c r="H128" i="1" l="1"/>
  <c r="I128" i="1" s="1"/>
  <c r="E128" i="1"/>
  <c r="G196" i="1"/>
  <c r="G197" i="1" l="1"/>
  <c r="E129" i="1"/>
  <c r="H129" i="1"/>
  <c r="I129" i="1" s="1"/>
  <c r="H130" i="1" l="1"/>
  <c r="I130" i="1" s="1"/>
  <c r="E130" i="1"/>
  <c r="G198" i="1"/>
  <c r="G199" i="1" l="1"/>
  <c r="H131" i="1"/>
  <c r="I131" i="1" s="1"/>
  <c r="E131" i="1"/>
  <c r="H132" i="1" l="1"/>
  <c r="E132" i="1"/>
  <c r="G200" i="1"/>
  <c r="G12" i="1" s="1"/>
  <c r="N204" i="1" l="1"/>
  <c r="N12" i="1" s="1"/>
  <c r="H133" i="1"/>
  <c r="E133" i="1"/>
  <c r="I132" i="1"/>
  <c r="L132" i="1" s="1"/>
  <c r="O132" i="1"/>
  <c r="M132" i="1" s="1"/>
  <c r="H134" i="1" l="1"/>
  <c r="I134" i="1" s="1"/>
  <c r="E134" i="1"/>
  <c r="I133" i="1"/>
  <c r="H135" i="1" l="1"/>
  <c r="E135" i="1"/>
  <c r="I135" i="1" l="1"/>
  <c r="E136" i="1"/>
  <c r="H136" i="1"/>
  <c r="I136" i="1" s="1"/>
  <c r="H137" i="1" l="1"/>
  <c r="I137" i="1" s="1"/>
  <c r="E137" i="1"/>
  <c r="H138" i="1" l="1"/>
  <c r="I138" i="1" s="1"/>
  <c r="E138" i="1"/>
  <c r="H139" i="1" l="1"/>
  <c r="I139" i="1" s="1"/>
  <c r="E139" i="1"/>
  <c r="E140" i="1" l="1"/>
  <c r="H140" i="1"/>
  <c r="I140" i="1" s="1"/>
  <c r="H141" i="1" l="1"/>
  <c r="I141" i="1" s="1"/>
  <c r="E141" i="1"/>
  <c r="H142" i="1" l="1"/>
  <c r="I142" i="1" s="1"/>
  <c r="E142" i="1"/>
  <c r="H143" i="1" l="1"/>
  <c r="I143" i="1" s="1"/>
  <c r="E143" i="1"/>
  <c r="E144" i="1" l="1"/>
  <c r="H144" i="1"/>
  <c r="I144" i="1" l="1"/>
  <c r="L144" i="1" s="1"/>
  <c r="O144" i="1"/>
  <c r="M144" i="1" s="1"/>
  <c r="H145" i="1"/>
  <c r="E145" i="1"/>
  <c r="E146" i="1" l="1"/>
  <c r="H146" i="1"/>
  <c r="I146" i="1" s="1"/>
  <c r="I145" i="1"/>
  <c r="H147" i="1" l="1"/>
  <c r="E147" i="1"/>
  <c r="H148" i="1" l="1"/>
  <c r="I148" i="1" s="1"/>
  <c r="E148" i="1"/>
  <c r="I147" i="1"/>
  <c r="H149" i="1" l="1"/>
  <c r="E149" i="1"/>
  <c r="E150" i="1" l="1"/>
  <c r="H150" i="1"/>
  <c r="I150" i="1" s="1"/>
  <c r="I149" i="1"/>
  <c r="H151" i="1" l="1"/>
  <c r="E151" i="1"/>
  <c r="H152" i="1" l="1"/>
  <c r="I152" i="1" s="1"/>
  <c r="E152" i="1"/>
  <c r="I151" i="1"/>
  <c r="H153" i="1" l="1"/>
  <c r="E153" i="1"/>
  <c r="E154" i="1" l="1"/>
  <c r="H154" i="1"/>
  <c r="I154" i="1" s="1"/>
  <c r="I153" i="1"/>
  <c r="H155" i="1" l="1"/>
  <c r="I155" i="1" s="1"/>
  <c r="E155" i="1"/>
  <c r="H156" i="1" l="1"/>
  <c r="E156" i="1"/>
  <c r="E157" i="1" l="1"/>
  <c r="H157" i="1"/>
  <c r="I156" i="1"/>
  <c r="L156" i="1" s="1"/>
  <c r="O156" i="1"/>
  <c r="M156" i="1" s="1"/>
  <c r="I157" i="1" l="1"/>
  <c r="H158" i="1"/>
  <c r="I158" i="1" s="1"/>
  <c r="E158" i="1"/>
  <c r="H159" i="1" l="1"/>
  <c r="I159" i="1" s="1"/>
  <c r="E159" i="1"/>
  <c r="H160" i="1" l="1"/>
  <c r="E160" i="1"/>
  <c r="E161" i="1" l="1"/>
  <c r="H161" i="1"/>
  <c r="I161" i="1" s="1"/>
  <c r="I160" i="1"/>
  <c r="H162" i="1" l="1"/>
  <c r="E162" i="1"/>
  <c r="H163" i="1" l="1"/>
  <c r="I163" i="1" s="1"/>
  <c r="E163" i="1"/>
  <c r="I162" i="1"/>
  <c r="H164" i="1" l="1"/>
  <c r="E164" i="1"/>
  <c r="E165" i="1" l="1"/>
  <c r="H165" i="1"/>
  <c r="I165" i="1" s="1"/>
  <c r="I164" i="1"/>
  <c r="H166" i="1" l="1"/>
  <c r="I166" i="1" s="1"/>
  <c r="E166" i="1"/>
  <c r="H167" i="1" l="1"/>
  <c r="I167" i="1" s="1"/>
  <c r="E167" i="1"/>
  <c r="H168" i="1" l="1"/>
  <c r="E168" i="1"/>
  <c r="H169" i="1" l="1"/>
  <c r="E169" i="1"/>
  <c r="I168" i="1"/>
  <c r="L168" i="1" s="1"/>
  <c r="O168" i="1"/>
  <c r="M168" i="1" s="1"/>
  <c r="H170" i="1" l="1"/>
  <c r="I170" i="1" s="1"/>
  <c r="E170" i="1"/>
  <c r="I169" i="1"/>
  <c r="E171" i="1" l="1"/>
  <c r="H171" i="1"/>
  <c r="I171" i="1" l="1"/>
  <c r="H172" i="1"/>
  <c r="I172" i="1" s="1"/>
  <c r="E172" i="1"/>
  <c r="H173" i="1" l="1"/>
  <c r="I173" i="1" s="1"/>
  <c r="E173" i="1"/>
  <c r="H174" i="1" l="1"/>
  <c r="E174" i="1"/>
  <c r="E175" i="1" l="1"/>
  <c r="H175" i="1"/>
  <c r="I175" i="1" s="1"/>
  <c r="I174" i="1"/>
  <c r="H176" i="1" l="1"/>
  <c r="E176" i="1"/>
  <c r="I176" i="1" l="1"/>
  <c r="H177" i="1"/>
  <c r="I177" i="1" s="1"/>
  <c r="E177" i="1"/>
  <c r="H178" i="1" l="1"/>
  <c r="I178" i="1" s="1"/>
  <c r="E178" i="1"/>
  <c r="E179" i="1" l="1"/>
  <c r="H179" i="1"/>
  <c r="I179" i="1" s="1"/>
  <c r="H180" i="1" l="1"/>
  <c r="E180" i="1"/>
  <c r="H181" i="1" l="1"/>
  <c r="E181" i="1"/>
  <c r="I180" i="1"/>
  <c r="L180" i="1" s="1"/>
  <c r="O180" i="1"/>
  <c r="M180" i="1" s="1"/>
  <c r="E182" i="1" l="1"/>
  <c r="H182" i="1"/>
  <c r="I182" i="1" s="1"/>
  <c r="I181" i="1"/>
  <c r="H183" i="1" l="1"/>
  <c r="E183" i="1"/>
  <c r="H184" i="1" l="1"/>
  <c r="I184" i="1" s="1"/>
  <c r="E184" i="1"/>
  <c r="I183" i="1"/>
  <c r="H185" i="1" l="1"/>
  <c r="E185" i="1"/>
  <c r="E186" i="1" l="1"/>
  <c r="H186" i="1"/>
  <c r="I186" i="1" s="1"/>
  <c r="I185" i="1"/>
  <c r="H187" i="1" l="1"/>
  <c r="E187" i="1"/>
  <c r="H188" i="1" l="1"/>
  <c r="I188" i="1" s="1"/>
  <c r="E188" i="1"/>
  <c r="I187" i="1"/>
  <c r="H189" i="1" l="1"/>
  <c r="E189" i="1"/>
  <c r="E190" i="1" l="1"/>
  <c r="H190" i="1"/>
  <c r="I190" i="1" s="1"/>
  <c r="I189" i="1"/>
  <c r="H191" i="1" l="1"/>
  <c r="I191" i="1" s="1"/>
  <c r="E191" i="1"/>
  <c r="H192" i="1" l="1"/>
  <c r="E192" i="1"/>
  <c r="H193" i="1" l="1"/>
  <c r="E193" i="1"/>
  <c r="I192" i="1"/>
  <c r="O192" i="1"/>
  <c r="L192" i="1" l="1"/>
  <c r="M192" i="1"/>
  <c r="H194" i="1"/>
  <c r="I194" i="1" s="1"/>
  <c r="E194" i="1"/>
  <c r="I193" i="1"/>
  <c r="H195" i="1" l="1"/>
  <c r="I195" i="1" s="1"/>
  <c r="E195" i="1"/>
  <c r="E196" i="1" l="1"/>
  <c r="H196" i="1"/>
  <c r="I196" i="1" s="1"/>
  <c r="H197" i="1" l="1"/>
  <c r="E197" i="1"/>
  <c r="H198" i="1" l="1"/>
  <c r="I198" i="1" s="1"/>
  <c r="E198" i="1"/>
  <c r="I197" i="1"/>
  <c r="H199" i="1" l="1"/>
  <c r="E199" i="1"/>
  <c r="E200" i="1" l="1"/>
  <c r="H200" i="1"/>
  <c r="I200" i="1" s="1"/>
  <c r="I199" i="1"/>
  <c r="H201" i="1" l="1"/>
  <c r="I201" i="1" s="1"/>
  <c r="E201" i="1"/>
  <c r="H202" i="1" l="1"/>
  <c r="I202" i="1" s="1"/>
  <c r="E202" i="1"/>
  <c r="H203" i="1" l="1"/>
  <c r="I203" i="1" s="1"/>
  <c r="E203" i="1"/>
  <c r="H204" i="1" l="1"/>
  <c r="H12" i="1" s="1"/>
  <c r="J4" i="1" s="1"/>
  <c r="J3" i="1" s="1"/>
  <c r="E204" i="1"/>
  <c r="I204" i="1" l="1"/>
  <c r="O204" i="1"/>
  <c r="M204" i="1" l="1"/>
  <c r="M12" i="1" s="1"/>
  <c r="O12" i="1"/>
  <c r="L204" i="1"/>
  <c r="L12" i="1" s="1"/>
  <c r="I12" i="1"/>
</calcChain>
</file>

<file path=xl/sharedStrings.xml><?xml version="1.0" encoding="utf-8"?>
<sst xmlns="http://schemas.openxmlformats.org/spreadsheetml/2006/main" count="218" uniqueCount="52">
  <si>
    <t>Grafic de tragere si rambursare CREDIT NOU -COMUNA CHIAJNA</t>
  </si>
  <si>
    <t>Sold Credit de investitii</t>
  </si>
  <si>
    <t>RON</t>
  </si>
  <si>
    <t>Cost total</t>
  </si>
  <si>
    <t>Dobanzi</t>
  </si>
  <si>
    <t>ROBOR 6M</t>
  </si>
  <si>
    <t>din 03,06,2026</t>
  </si>
  <si>
    <t>Marja p.p.</t>
  </si>
  <si>
    <t xml:space="preserve">Comision de acordare </t>
  </si>
  <si>
    <t>%</t>
  </si>
  <si>
    <t>LEI</t>
  </si>
  <si>
    <t>Luna</t>
  </si>
  <si>
    <t>%
Dobanda</t>
  </si>
  <si>
    <t>Nr. Zile</t>
  </si>
  <si>
    <t>Sold</t>
  </si>
  <si>
    <t xml:space="preserve">Trageri </t>
  </si>
  <si>
    <t>Rambursari
(rate capital)</t>
  </si>
  <si>
    <t>Rate Dobanda</t>
  </si>
  <si>
    <t>Total plata lunar</t>
  </si>
  <si>
    <t>Comisioane</t>
  </si>
  <si>
    <t>TOTAL DE PLATA
Anual</t>
  </si>
  <si>
    <t>Rate capital</t>
  </si>
  <si>
    <t>Rate dobanda</t>
  </si>
  <si>
    <t>Comision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</si>
  <si>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</si>
  <si>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</si>
  <si>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</si>
  <si>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</si>
  <si>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</si>
  <si>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</si>
  <si>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</si>
  <si>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</si>
  <si>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</si>
  <si>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</si>
  <si>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</si>
  <si>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20 23 - XII</t>
  </si>
  <si>
    <t>2024 - XII</t>
  </si>
  <si>
    <t>*</t>
  </si>
  <si>
    <t>2025 - XII</t>
  </si>
  <si>
    <t>2026 - XII</t>
  </si>
  <si>
    <t>2027 - XII</t>
  </si>
  <si>
    <t>2028 - XII</t>
  </si>
  <si>
    <t>2029 - XII</t>
  </si>
  <si>
    <t>2030 - XII</t>
  </si>
  <si>
    <t>2031 - XII</t>
  </si>
  <si>
    <t>2032 - XII</t>
  </si>
  <si>
    <t>2033 - XII</t>
  </si>
  <si>
    <t>2034 - XII</t>
  </si>
  <si>
    <t>2035 - XII</t>
  </si>
  <si>
    <t>2036 - XII</t>
  </si>
  <si>
    <t>2037 - XII</t>
  </si>
  <si>
    <t>2038 - 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</si>
</sst>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/>
    <xf numFmtId="3" fontId="1" fillId="0" borderId="1" xfId="0" applyNumberFormat="1" applyFont="1" applyBorder="1"/>
    <xf numFmtId="0" fontId="3" fillId="0" borderId="0" xfId="0" applyFont="1"/>
    <xf numFmtId="0" fontId="3" fillId="2" borderId="2" xfId="0" applyFont="1" applyFill="1" applyBorder="1"/>
    <xf numFmtId="4" fontId="4" fillId="2" borderId="3" xfId="0" applyNumberFormat="1" applyFont="1" applyFill="1" applyBorder="1"/>
    <xf numFmtId="0" fontId="1" fillId="0" borderId="4" xfId="0" applyFont="1" applyBorder="1"/>
    <xf numFmtId="4" fontId="5" fillId="0" borderId="5" xfId="0" applyNumberFormat="1" applyFont="1" applyBorder="1"/>
    <xf numFmtId="0" fontId="1" fillId="0" borderId="1" xfId="0" applyFont="1" applyBorder="1"/>
    <xf numFmtId="4" fontId="6" fillId="0" borderId="1" xfId="0" applyNumberFormat="1" applyFont="1" applyBorder="1"/>
    <xf numFmtId="0" fontId="1" fillId="0" borderId="6" xfId="0" applyFont="1" applyBorder="1"/>
    <xf numFmtId="4" fontId="5" fillId="0" borderId="7" xfId="0" applyNumberFormat="1" applyFont="1" applyBorder="1"/>
    <xf numFmtId="4" fontId="3" fillId="0" borderId="0" xfId="0" applyNumberFormat="1" applyFont="1" applyFill="1"/>
    <xf numFmtId="3" fontId="1" fillId="0" borderId="1" xfId="0" applyNumberFormat="1" applyFont="1" applyFill="1" applyBorder="1"/>
    <xf numFmtId="0" fontId="1" fillId="0" borderId="0" xfId="0" applyFont="1" applyBorder="1"/>
    <xf numFmtId="4" fontId="1" fillId="0" borderId="0" xfId="0" applyNumberFormat="1" applyFont="1" applyBorder="1"/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/>
    <xf numFmtId="4" fontId="3" fillId="0" borderId="12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/>
    <xf numFmtId="4" fontId="1" fillId="4" borderId="1" xfId="0" applyNumberFormat="1" applyFont="1" applyFill="1" applyBorder="1"/>
    <xf numFmtId="0" fontId="1" fillId="0" borderId="1" xfId="0" applyNumberFormat="1" applyFont="1" applyBorder="1"/>
    <xf numFmtId="3" fontId="1" fillId="0" borderId="0" xfId="0" applyNumberFormat="1" applyFont="1"/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4" fontId="1" fillId="3" borderId="1" xfId="0" applyNumberFormat="1" applyFont="1" applyFill="1" applyBorder="1"/>
    <xf numFmtId="3" fontId="1" fillId="3" borderId="1" xfId="0" applyNumberFormat="1" applyFont="1" applyFill="1" applyBorder="1"/>
    <xf numFmtId="0" fontId="3" fillId="3" borderId="1" xfId="0" applyNumberFormat="1" applyFont="1" applyFill="1" applyBorder="1"/>
    <xf numFmtId="3" fontId="3" fillId="3" borderId="1" xfId="0" applyNumberFormat="1" applyFont="1" applyFill="1" applyBorder="1"/>
    <xf numFmtId="0" fontId="1" fillId="0" borderId="1" xfId="0" applyFont="1" applyFill="1" applyBorder="1" applyAlignment="1">
      <alignment horizontal="center"/>
    </xf>
    <xf numFmtId="165" fontId="1" fillId="0" borderId="0" xfId="0" applyNumberFormat="1" applyFont="1"/>
    <xf numFmtId="0" fontId="1" fillId="0" borderId="0" xfId="0" applyFont="1" applyFill="1"/>
    <xf numFmtId="16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4" fontId="1" fillId="0" borderId="1" xfId="0" applyNumberFormat="1" applyFont="1" applyFill="1" applyBorder="1"/>
    <xf numFmtId="0" fontId="1" fillId="0" borderId="1" xfId="0" applyNumberFormat="1" applyFont="1" applyFill="1" applyBorder="1"/>
    <xf numFmtId="3" fontId="1" fillId="0" borderId="0" xfId="0" applyNumberFormat="1" applyFont="1" applyFill="1"/>
    <xf numFmtId="4" fontId="1" fillId="0" borderId="0" xfId="0" applyNumberFormat="1" applyFont="1"/>
    <xf numFmtId="4" fontId="6" fillId="5" borderId="1" xfId="0" applyNumberFormat="1" applyFont="1" applyFill="1" applyBorder="1"/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PLICATII%20UAT\Lucrari\CHIAJNA%202016\Grad%20COMUNA%20CHIAJNA%20refinantare%20si%20credit%20nou%20Mai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D INDATORARE"/>
      <sheetName val="CREDIT NOU"/>
      <sheetName val="CREDIT CEC"/>
      <sheetName val="CREDIT BCR"/>
      <sheetName val="Sheet3"/>
    </sheetNames>
    <sheetDataSet>
      <sheetData sheetId="0">
        <row r="5">
          <cell r="H5">
            <v>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2:R204"/>
  <sheetViews>
    <sheetView tabSelected="1" workbookViewId="0">
      <selection activeCell="N4" sqref="N4"/>
    </sheetView>
  </sheetViews>
  <sheetFormatPr defaultColWidth="9.1796875" defaultRowHeight="12.5" x14ac:dyDescent="0.25"/>
  <cols>
    <col min="1" max="1" width="4.453125" style="3" customWidth="1"/>
    <col min="2" max="2" width="9" style="1" customWidth="1"/>
    <col min="3" max="3" width="8.81640625" style="1" customWidth="1"/>
    <col min="4" max="4" width="4.54296875" style="3" customWidth="1"/>
    <col min="5" max="5" width="20.453125" style="3" customWidth="1"/>
    <col min="6" max="6" width="12.6328125" style="3" bestFit="1" customWidth="1"/>
    <col min="7" max="7" width="14.1796875" style="3" customWidth="1"/>
    <col min="8" max="8" width="13.81640625" style="3" bestFit="1" customWidth="1"/>
    <col min="9" max="9" width="15.81640625" style="3" bestFit="1" customWidth="1"/>
    <col min="10" max="10" width="12.1796875" style="3" customWidth="1"/>
    <col min="11" max="11" width="5.81640625" style="4" customWidth="1"/>
    <col min="12" max="12" width="12.54296875" style="3" customWidth="1"/>
    <col min="13" max="13" width="12.1796875" style="3" hidden="1" customWidth="1"/>
    <col min="14" max="14" width="12.6328125" style="3" bestFit="1" customWidth="1"/>
    <col min="15" max="15" width="12.81640625" style="3" customWidth="1"/>
    <col min="16" max="16" width="9.81640625" style="3" customWidth="1"/>
    <col min="17" max="17" width="9.1796875" style="3" customWidth="1"/>
    <col min="18" max="18" width="10.54296875" style="3" bestFit="1" customWidth="1"/>
    <col min="19" max="19" width="12.6328125" style="3" bestFit="1" customWidth="1"/>
    <col min="20" max="16384" width="9.1796875" style="3"/>
  </cols>
  <sheetData>
    <row r="2" spans="2:16" ht="16" thickBot="1" x14ac:dyDescent="0.4">
      <c r="C2" s="2" t="s">
        <v>0</v>
      </c>
    </row>
    <row r="3" spans="2:16" ht="13" x14ac:dyDescent="0.3">
      <c r="E3" s="3" t="s">
        <v>1</v>
      </c>
      <c r="F3" s="5">
        <v>25000000</v>
      </c>
      <c r="G3" s="6" t="s">
        <v>2</v>
      </c>
      <c r="I3" s="7" t="s">
        <v>3</v>
      </c>
      <c r="J3" s="8">
        <f>J4+J5</f>
        <v>11629671.990740763</v>
      </c>
    </row>
    <row r="4" spans="2:16" x14ac:dyDescent="0.25">
      <c r="I4" s="9" t="s">
        <v>4</v>
      </c>
      <c r="J4" s="10">
        <f>H12</f>
        <v>11629671.990740763</v>
      </c>
    </row>
    <row r="5" spans="2:16" ht="13" thickBot="1" x14ac:dyDescent="0.3">
      <c r="E5" s="11" t="s">
        <v>5</v>
      </c>
      <c r="F5" s="12">
        <v>5.91</v>
      </c>
      <c r="G5" s="3" t="s">
        <v>6</v>
      </c>
      <c r="I5" s="13" t="s">
        <v>19</v>
      </c>
      <c r="J5" s="14">
        <v>0</v>
      </c>
    </row>
    <row r="6" spans="2:16" x14ac:dyDescent="0.25">
      <c r="E6" s="11" t="s">
        <v>7</v>
      </c>
      <c r="F6" s="48">
        <v>0.68</v>
      </c>
    </row>
    <row r="7" spans="2:16" ht="13" x14ac:dyDescent="0.3">
      <c r="F7" s="15">
        <f>SUM(F5:F6)</f>
        <v>6.59</v>
      </c>
    </row>
    <row r="8" spans="2:16" x14ac:dyDescent="0.25">
      <c r="E8" s="11" t="s">
        <v>8</v>
      </c>
      <c r="F8" s="16">
        <f>'[1]GRAD INDATORARE'!H5</f>
        <v>0</v>
      </c>
      <c r="G8" s="11" t="s">
        <v>9</v>
      </c>
    </row>
    <row r="9" spans="2:16" x14ac:dyDescent="0.25">
      <c r="E9" s="17"/>
      <c r="F9" s="18"/>
      <c r="G9" s="17"/>
    </row>
    <row r="10" spans="2:16" ht="13" thickBot="1" x14ac:dyDescent="0.3">
      <c r="E10" s="17"/>
      <c r="F10" s="18"/>
      <c r="G10" s="17"/>
      <c r="L10" s="3" t="s">
        <v>10</v>
      </c>
    </row>
    <row r="11" spans="2:16" ht="38.25" customHeight="1" thickBot="1" x14ac:dyDescent="0.3">
      <c r="B11" s="19" t="s">
        <v>11</v>
      </c>
      <c r="C11" s="20" t="s">
        <v>12</v>
      </c>
      <c r="D11" s="20" t="s">
        <v>13</v>
      </c>
      <c r="E11" s="21" t="s">
        <v>14</v>
      </c>
      <c r="F11" s="21" t="s">
        <v>15</v>
      </c>
      <c r="G11" s="20" t="s">
        <v>16</v>
      </c>
      <c r="H11" s="21" t="s">
        <v>17</v>
      </c>
      <c r="I11" s="21" t="s">
        <v>18</v>
      </c>
      <c r="J11" s="21" t="s">
        <v>19</v>
      </c>
      <c r="K11" s="49" t="s">
        <v>20</v>
      </c>
      <c r="L11" s="50"/>
      <c r="N11" s="1" t="s">
        <v>21</v>
      </c>
      <c r="O11" s="1" t="s">
        <v>22</v>
      </c>
      <c r="P11" s="1" t="s">
        <v>23</v>
      </c>
    </row>
    <row r="12" spans="2:16" s="6" customFormat="1" ht="13" x14ac:dyDescent="0.3">
      <c r="B12" s="22"/>
      <c r="C12" s="22"/>
      <c r="D12" s="23"/>
      <c r="E12" s="24">
        <v>0</v>
      </c>
      <c r="F12" s="25">
        <f t="shared" ref="F12" si="0">SUM(F35:F192)</f>
        <v>25000000</v>
      </c>
      <c r="G12" s="25">
        <f>SUM(G35:G204)</f>
        <v>24999999.99999997</v>
      </c>
      <c r="H12" s="25">
        <f>SUM(H49:H204)</f>
        <v>11629671.990740763</v>
      </c>
      <c r="I12" s="25">
        <f t="shared" ref="I12:P12" si="1">SUM(I49:I204)</f>
        <v>36629671.990740754</v>
      </c>
      <c r="J12" s="25">
        <f t="shared" si="1"/>
        <v>0</v>
      </c>
      <c r="K12" s="25"/>
      <c r="L12" s="25">
        <f t="shared" si="1"/>
        <v>36629671.990740761</v>
      </c>
      <c r="M12" s="25">
        <f t="shared" si="1"/>
        <v>36629671.990740761</v>
      </c>
      <c r="N12" s="25">
        <f t="shared" si="1"/>
        <v>25000000.000000004</v>
      </c>
      <c r="O12" s="25">
        <f t="shared" si="1"/>
        <v>11629671.990740761</v>
      </c>
      <c r="P12" s="25">
        <f t="shared" si="1"/>
        <v>0</v>
      </c>
    </row>
    <row r="13" spans="2:16" hidden="1" x14ac:dyDescent="0.25">
      <c r="B13" s="26" t="s">
        <v>24</v>
      </c>
      <c r="C13" s="27">
        <f t="shared" ref="C13:C76" si="2">$F$7</f>
        <v>6.59</v>
      </c>
      <c r="D13" s="11">
        <v>31</v>
      </c>
      <c r="E13" s="28"/>
      <c r="F13" s="5"/>
      <c r="G13" s="29"/>
      <c r="H13" s="5"/>
      <c r="I13" s="5">
        <f t="shared" ref="I13:I76" si="3">G13+H13</f>
        <v>0</v>
      </c>
      <c r="J13" s="11"/>
      <c r="K13" s="30"/>
      <c r="L13" s="5"/>
      <c r="M13" s="31"/>
      <c r="N13" s="31"/>
      <c r="O13" s="31"/>
      <c r="P13" s="31"/>
    </row>
    <row r="14" spans="2:16" hidden="1" x14ac:dyDescent="0.25">
      <c r="B14" s="26" t="s">
        <v>25</v>
      </c>
      <c r="C14" s="27">
        <f t="shared" si="2"/>
        <v>6.59</v>
      </c>
      <c r="D14" s="11">
        <v>28</v>
      </c>
      <c r="E14" s="28">
        <f t="shared" ref="E14:E77" si="4">E13+F14-G14</f>
        <v>0</v>
      </c>
      <c r="F14" s="5"/>
      <c r="G14" s="29"/>
      <c r="H14" s="5">
        <f t="shared" ref="H14:H35" si="5">E13*D14*C14/36000</f>
        <v>0</v>
      </c>
      <c r="I14" s="5">
        <f t="shared" si="3"/>
        <v>0</v>
      </c>
      <c r="J14" s="5"/>
      <c r="K14" s="30"/>
      <c r="L14" s="5"/>
      <c r="M14" s="31"/>
      <c r="N14" s="31"/>
      <c r="O14" s="31"/>
      <c r="P14" s="31"/>
    </row>
    <row r="15" spans="2:16" hidden="1" x14ac:dyDescent="0.25">
      <c r="B15" s="26" t="s">
        <v>26</v>
      </c>
      <c r="C15" s="27">
        <f t="shared" si="2"/>
        <v>6.59</v>
      </c>
      <c r="D15" s="11">
        <v>31</v>
      </c>
      <c r="E15" s="28">
        <f t="shared" si="4"/>
        <v>0</v>
      </c>
      <c r="F15" s="5"/>
      <c r="G15" s="29"/>
      <c r="H15" s="5">
        <f t="shared" si="5"/>
        <v>0</v>
      </c>
      <c r="I15" s="5">
        <f t="shared" si="3"/>
        <v>0</v>
      </c>
      <c r="J15" s="5"/>
      <c r="K15" s="30"/>
      <c r="L15" s="5"/>
      <c r="M15" s="31"/>
      <c r="N15" s="31"/>
      <c r="O15" s="31"/>
      <c r="P15" s="31"/>
    </row>
    <row r="16" spans="2:16" hidden="1" x14ac:dyDescent="0.25">
      <c r="B16" s="26" t="s">
        <v>27</v>
      </c>
      <c r="C16" s="27">
        <f t="shared" si="2"/>
        <v>6.59</v>
      </c>
      <c r="D16" s="11">
        <v>30</v>
      </c>
      <c r="E16" s="28">
        <f t="shared" si="4"/>
        <v>0</v>
      </c>
      <c r="F16" s="5"/>
      <c r="G16" s="29"/>
      <c r="H16" s="5">
        <f t="shared" si="5"/>
        <v>0</v>
      </c>
      <c r="I16" s="5">
        <f t="shared" si="3"/>
        <v>0</v>
      </c>
      <c r="J16" s="5"/>
      <c r="K16" s="30"/>
      <c r="L16" s="5"/>
      <c r="M16" s="31"/>
      <c r="N16" s="31"/>
      <c r="O16" s="31"/>
      <c r="P16" s="31"/>
    </row>
    <row r="17" spans="2:16" hidden="1" x14ac:dyDescent="0.25">
      <c r="B17" s="26" t="s">
        <v>28</v>
      </c>
      <c r="C17" s="27">
        <f t="shared" si="2"/>
        <v>6.59</v>
      </c>
      <c r="D17" s="11">
        <v>31</v>
      </c>
      <c r="E17" s="28">
        <f t="shared" si="4"/>
        <v>0</v>
      </c>
      <c r="F17" s="5"/>
      <c r="G17" s="29"/>
      <c r="H17" s="5">
        <f t="shared" si="5"/>
        <v>0</v>
      </c>
      <c r="I17" s="5">
        <f t="shared" si="3"/>
        <v>0</v>
      </c>
      <c r="J17" s="5"/>
      <c r="K17" s="30"/>
      <c r="L17" s="5"/>
      <c r="M17" s="31"/>
      <c r="N17" s="31"/>
      <c r="O17" s="31"/>
      <c r="P17" s="31"/>
    </row>
    <row r="18" spans="2:16" hidden="1" x14ac:dyDescent="0.25">
      <c r="B18" s="26" t="s">
        <v>29</v>
      </c>
      <c r="C18" s="27">
        <f t="shared" si="2"/>
        <v>6.59</v>
      </c>
      <c r="D18" s="11">
        <v>30</v>
      </c>
      <c r="E18" s="28">
        <f t="shared" si="4"/>
        <v>0</v>
      </c>
      <c r="F18" s="5"/>
      <c r="G18" s="29"/>
      <c r="H18" s="5">
        <f t="shared" si="5"/>
        <v>0</v>
      </c>
      <c r="I18" s="5">
        <f t="shared" si="3"/>
        <v>0</v>
      </c>
      <c r="J18" s="5"/>
      <c r="K18" s="30"/>
      <c r="L18" s="5"/>
      <c r="M18" s="31"/>
      <c r="N18" s="31"/>
      <c r="O18" s="31"/>
      <c r="P18" s="31"/>
    </row>
    <row r="19" spans="2:16" hidden="1" x14ac:dyDescent="0.25">
      <c r="B19" s="26" t="s">
        <v>30</v>
      </c>
      <c r="C19" s="27">
        <f t="shared" si="2"/>
        <v>6.59</v>
      </c>
      <c r="D19" s="11">
        <v>31</v>
      </c>
      <c r="E19" s="28">
        <f t="shared" si="4"/>
        <v>0</v>
      </c>
      <c r="F19" s="5"/>
      <c r="G19" s="29"/>
      <c r="H19" s="5">
        <f t="shared" si="5"/>
        <v>0</v>
      </c>
      <c r="I19" s="5">
        <f t="shared" si="3"/>
        <v>0</v>
      </c>
      <c r="J19" s="5"/>
      <c r="K19" s="30"/>
      <c r="L19" s="5"/>
      <c r="M19" s="31"/>
      <c r="N19" s="31"/>
      <c r="O19" s="31"/>
      <c r="P19" s="31"/>
    </row>
    <row r="20" spans="2:16" hidden="1" x14ac:dyDescent="0.25">
      <c r="B20" s="26" t="s">
        <v>31</v>
      </c>
      <c r="C20" s="27">
        <f t="shared" si="2"/>
        <v>6.59</v>
      </c>
      <c r="D20" s="11">
        <v>31</v>
      </c>
      <c r="E20" s="28">
        <f t="shared" si="4"/>
        <v>0</v>
      </c>
      <c r="F20" s="5"/>
      <c r="G20" s="29"/>
      <c r="H20" s="5">
        <f t="shared" si="5"/>
        <v>0</v>
      </c>
      <c r="I20" s="5">
        <f t="shared" si="3"/>
        <v>0</v>
      </c>
      <c r="J20" s="5"/>
      <c r="K20" s="30"/>
      <c r="L20" s="5"/>
      <c r="M20" s="31"/>
      <c r="N20" s="31"/>
      <c r="O20" s="31"/>
      <c r="P20" s="31"/>
    </row>
    <row r="21" spans="2:16" hidden="1" x14ac:dyDescent="0.25">
      <c r="B21" s="26" t="s">
        <v>32</v>
      </c>
      <c r="C21" s="27">
        <f t="shared" si="2"/>
        <v>6.59</v>
      </c>
      <c r="D21" s="11">
        <v>30</v>
      </c>
      <c r="E21" s="28">
        <f t="shared" si="4"/>
        <v>0</v>
      </c>
      <c r="F21" s="5"/>
      <c r="G21" s="29"/>
      <c r="H21" s="5">
        <f t="shared" si="5"/>
        <v>0</v>
      </c>
      <c r="I21" s="5">
        <f t="shared" si="3"/>
        <v>0</v>
      </c>
      <c r="J21" s="5"/>
      <c r="K21" s="30"/>
      <c r="L21" s="5"/>
      <c r="M21" s="31"/>
      <c r="N21" s="31"/>
      <c r="O21" s="31"/>
      <c r="P21" s="31"/>
    </row>
    <row r="22" spans="2:16" hidden="1" x14ac:dyDescent="0.25">
      <c r="B22" s="26" t="s">
        <v>33</v>
      </c>
      <c r="C22" s="27">
        <f t="shared" si="2"/>
        <v>6.59</v>
      </c>
      <c r="D22" s="11">
        <v>31</v>
      </c>
      <c r="E22" s="28">
        <f t="shared" si="4"/>
        <v>0</v>
      </c>
      <c r="F22" s="5"/>
      <c r="G22" s="29"/>
      <c r="H22" s="5">
        <f t="shared" si="5"/>
        <v>0</v>
      </c>
      <c r="I22" s="5">
        <f t="shared" si="3"/>
        <v>0</v>
      </c>
      <c r="J22" s="5"/>
      <c r="K22" s="30"/>
      <c r="L22" s="5"/>
      <c r="M22" s="31"/>
      <c r="N22" s="31"/>
      <c r="O22" s="31"/>
      <c r="P22" s="31"/>
    </row>
    <row r="23" spans="2:16" hidden="1" x14ac:dyDescent="0.25">
      <c r="B23" s="26" t="s">
        <v>34</v>
      </c>
      <c r="C23" s="27">
        <f t="shared" si="2"/>
        <v>6.59</v>
      </c>
      <c r="D23" s="11">
        <v>30</v>
      </c>
      <c r="E23" s="28">
        <f t="shared" si="4"/>
        <v>0</v>
      </c>
      <c r="F23" s="5"/>
      <c r="G23" s="29"/>
      <c r="H23" s="5">
        <f t="shared" si="5"/>
        <v>0</v>
      </c>
      <c r="I23" s="5">
        <f t="shared" si="3"/>
        <v>0</v>
      </c>
      <c r="J23" s="5"/>
      <c r="K23" s="30"/>
      <c r="L23" s="5"/>
      <c r="M23" s="31"/>
      <c r="N23" s="31"/>
      <c r="O23" s="31"/>
      <c r="P23" s="31"/>
    </row>
    <row r="24" spans="2:16" ht="13" hidden="1" x14ac:dyDescent="0.3">
      <c r="B24" s="32" t="s">
        <v>35</v>
      </c>
      <c r="C24" s="33">
        <f t="shared" si="2"/>
        <v>6.59</v>
      </c>
      <c r="D24" s="34">
        <v>31</v>
      </c>
      <c r="E24" s="35">
        <f t="shared" si="4"/>
        <v>0</v>
      </c>
      <c r="F24" s="36"/>
      <c r="G24" s="35"/>
      <c r="H24" s="36">
        <f t="shared" si="5"/>
        <v>0</v>
      </c>
      <c r="I24" s="36">
        <f t="shared" si="3"/>
        <v>0</v>
      </c>
      <c r="J24" s="36"/>
      <c r="K24" s="37">
        <v>2023</v>
      </c>
      <c r="L24" s="38">
        <f>SUM(I13:I24)+J17</f>
        <v>0</v>
      </c>
      <c r="M24" s="31">
        <f>SUM(N24:P24)</f>
        <v>102</v>
      </c>
      <c r="N24" s="31">
        <f>SUM(G13:G24)</f>
        <v>0</v>
      </c>
      <c r="O24" s="31">
        <f>SUM(H13:H24)</f>
        <v>0</v>
      </c>
      <c r="P24" s="31">
        <v>102</v>
      </c>
    </row>
    <row r="25" spans="2:16" hidden="1" x14ac:dyDescent="0.25">
      <c r="B25" s="26" t="s">
        <v>24</v>
      </c>
      <c r="C25" s="27">
        <f t="shared" si="2"/>
        <v>6.59</v>
      </c>
      <c r="D25" s="11">
        <v>31</v>
      </c>
      <c r="E25" s="28">
        <f t="shared" si="4"/>
        <v>0</v>
      </c>
      <c r="F25" s="5"/>
      <c r="G25" s="29"/>
      <c r="H25" s="5">
        <f t="shared" si="5"/>
        <v>0</v>
      </c>
      <c r="I25" s="5">
        <f t="shared" si="3"/>
        <v>0</v>
      </c>
      <c r="J25" s="11"/>
      <c r="K25" s="30"/>
      <c r="L25" s="5"/>
      <c r="M25" s="31"/>
      <c r="N25" s="31"/>
      <c r="O25" s="31"/>
      <c r="P25" s="31"/>
    </row>
    <row r="26" spans="2:16" hidden="1" x14ac:dyDescent="0.25">
      <c r="B26" s="26" t="s">
        <v>25</v>
      </c>
      <c r="C26" s="27">
        <f t="shared" si="2"/>
        <v>6.59</v>
      </c>
      <c r="D26" s="11">
        <v>29</v>
      </c>
      <c r="E26" s="28">
        <f t="shared" si="4"/>
        <v>0</v>
      </c>
      <c r="F26" s="5"/>
      <c r="G26" s="29"/>
      <c r="H26" s="5">
        <f t="shared" si="5"/>
        <v>0</v>
      </c>
      <c r="I26" s="5">
        <f t="shared" si="3"/>
        <v>0</v>
      </c>
      <c r="J26" s="5"/>
      <c r="K26" s="30"/>
      <c r="L26" s="5"/>
      <c r="M26" s="31"/>
      <c r="N26" s="31"/>
      <c r="O26" s="31"/>
      <c r="P26" s="31"/>
    </row>
    <row r="27" spans="2:16" hidden="1" x14ac:dyDescent="0.25">
      <c r="B27" s="26" t="s">
        <v>26</v>
      </c>
      <c r="C27" s="27">
        <f t="shared" si="2"/>
        <v>6.59</v>
      </c>
      <c r="D27" s="11">
        <v>31</v>
      </c>
      <c r="E27" s="28">
        <f t="shared" si="4"/>
        <v>0</v>
      </c>
      <c r="F27" s="5"/>
      <c r="G27" s="29"/>
      <c r="H27" s="5">
        <f t="shared" si="5"/>
        <v>0</v>
      </c>
      <c r="I27" s="5">
        <f t="shared" si="3"/>
        <v>0</v>
      </c>
      <c r="J27" s="5"/>
      <c r="K27" s="30"/>
      <c r="L27" s="5"/>
      <c r="M27" s="31"/>
      <c r="N27" s="31"/>
      <c r="O27" s="31"/>
      <c r="P27" s="31"/>
    </row>
    <row r="28" spans="2:16" hidden="1" x14ac:dyDescent="0.25">
      <c r="B28" s="26" t="s">
        <v>27</v>
      </c>
      <c r="C28" s="27">
        <f t="shared" si="2"/>
        <v>6.59</v>
      </c>
      <c r="D28" s="11">
        <v>30</v>
      </c>
      <c r="E28" s="28">
        <f t="shared" si="4"/>
        <v>0</v>
      </c>
      <c r="F28" s="5"/>
      <c r="G28" s="29"/>
      <c r="H28" s="5">
        <f t="shared" si="5"/>
        <v>0</v>
      </c>
      <c r="I28" s="5">
        <f t="shared" si="3"/>
        <v>0</v>
      </c>
      <c r="J28" s="5"/>
      <c r="K28" s="30"/>
      <c r="L28" s="5"/>
      <c r="M28" s="31"/>
      <c r="N28" s="31"/>
      <c r="O28" s="31"/>
      <c r="P28" s="31"/>
    </row>
    <row r="29" spans="2:16" hidden="1" x14ac:dyDescent="0.25">
      <c r="B29" s="39" t="s">
        <v>28</v>
      </c>
      <c r="C29" s="27">
        <f t="shared" si="2"/>
        <v>6.59</v>
      </c>
      <c r="D29" s="11">
        <v>31</v>
      </c>
      <c r="E29" s="28">
        <f t="shared" si="4"/>
        <v>0</v>
      </c>
      <c r="F29" s="5"/>
      <c r="G29" s="29"/>
      <c r="H29" s="5">
        <f t="shared" si="5"/>
        <v>0</v>
      </c>
      <c r="I29" s="5">
        <f t="shared" si="3"/>
        <v>0</v>
      </c>
      <c r="J29" s="5"/>
      <c r="K29" s="30"/>
      <c r="L29" s="5"/>
      <c r="M29" s="31"/>
      <c r="N29" s="31"/>
      <c r="O29" s="31"/>
      <c r="P29" s="31"/>
    </row>
    <row r="30" spans="2:16" hidden="1" x14ac:dyDescent="0.25">
      <c r="B30" s="26" t="s">
        <v>29</v>
      </c>
      <c r="C30" s="27">
        <f t="shared" si="2"/>
        <v>6.59</v>
      </c>
      <c r="D30" s="11">
        <v>30</v>
      </c>
      <c r="E30" s="28">
        <f t="shared" si="4"/>
        <v>0</v>
      </c>
      <c r="F30" s="5"/>
      <c r="G30" s="29"/>
      <c r="H30" s="5">
        <f t="shared" si="5"/>
        <v>0</v>
      </c>
      <c r="I30" s="5">
        <f t="shared" si="3"/>
        <v>0</v>
      </c>
      <c r="J30" s="5"/>
      <c r="K30" s="30"/>
      <c r="L30" s="5"/>
      <c r="M30" s="31"/>
      <c r="N30" s="31"/>
      <c r="O30" s="31"/>
      <c r="P30" s="31"/>
    </row>
    <row r="31" spans="2:16" hidden="1" x14ac:dyDescent="0.25">
      <c r="B31" s="26" t="s">
        <v>30</v>
      </c>
      <c r="C31" s="27">
        <f t="shared" si="2"/>
        <v>6.59</v>
      </c>
      <c r="D31" s="11">
        <v>31</v>
      </c>
      <c r="E31" s="28">
        <f t="shared" si="4"/>
        <v>0</v>
      </c>
      <c r="F31" s="5"/>
      <c r="G31" s="29"/>
      <c r="H31" s="5">
        <f t="shared" si="5"/>
        <v>0</v>
      </c>
      <c r="I31" s="5">
        <f t="shared" si="3"/>
        <v>0</v>
      </c>
      <c r="J31" s="5"/>
      <c r="K31" s="30"/>
      <c r="L31" s="5"/>
      <c r="M31" s="31"/>
      <c r="N31" s="31"/>
      <c r="O31" s="31"/>
      <c r="P31" s="31"/>
    </row>
    <row r="32" spans="2:16" hidden="1" x14ac:dyDescent="0.25">
      <c r="B32" s="26" t="s">
        <v>31</v>
      </c>
      <c r="C32" s="27">
        <f t="shared" si="2"/>
        <v>6.59</v>
      </c>
      <c r="D32" s="11">
        <v>31</v>
      </c>
      <c r="E32" s="28">
        <f t="shared" si="4"/>
        <v>0</v>
      </c>
      <c r="F32" s="5"/>
      <c r="G32" s="29"/>
      <c r="H32" s="5">
        <f t="shared" si="5"/>
        <v>0</v>
      </c>
      <c r="I32" s="5">
        <f t="shared" si="3"/>
        <v>0</v>
      </c>
      <c r="J32" s="5"/>
      <c r="K32" s="30"/>
      <c r="L32" s="5"/>
      <c r="M32" s="31"/>
      <c r="N32" s="31"/>
      <c r="O32" s="31"/>
      <c r="P32" s="31"/>
    </row>
    <row r="33" spans="1:16" hidden="1" x14ac:dyDescent="0.25">
      <c r="B33" s="26" t="s">
        <v>32</v>
      </c>
      <c r="C33" s="27">
        <f t="shared" si="2"/>
        <v>6.59</v>
      </c>
      <c r="D33" s="11">
        <v>30</v>
      </c>
      <c r="E33" s="28">
        <f t="shared" si="4"/>
        <v>0</v>
      </c>
      <c r="F33" s="5"/>
      <c r="G33" s="29"/>
      <c r="H33" s="5">
        <f t="shared" si="5"/>
        <v>0</v>
      </c>
      <c r="I33" s="5">
        <f t="shared" si="3"/>
        <v>0</v>
      </c>
      <c r="J33" s="5"/>
      <c r="K33" s="30"/>
      <c r="L33" s="5"/>
      <c r="M33" s="31"/>
      <c r="N33" s="31"/>
      <c r="O33" s="31"/>
      <c r="P33" s="31"/>
    </row>
    <row r="34" spans="1:16" hidden="1" x14ac:dyDescent="0.25">
      <c r="B34" s="26" t="s">
        <v>33</v>
      </c>
      <c r="C34" s="27">
        <f t="shared" si="2"/>
        <v>6.59</v>
      </c>
      <c r="D34" s="11">
        <v>31</v>
      </c>
      <c r="E34" s="28">
        <f t="shared" si="4"/>
        <v>0</v>
      </c>
      <c r="F34" s="5"/>
      <c r="G34" s="29"/>
      <c r="H34" s="5">
        <f t="shared" si="5"/>
        <v>0</v>
      </c>
      <c r="I34" s="5">
        <f t="shared" si="3"/>
        <v>0</v>
      </c>
      <c r="J34" s="5"/>
      <c r="K34" s="30"/>
      <c r="L34" s="5"/>
      <c r="M34" s="31"/>
      <c r="N34" s="31"/>
      <c r="O34" s="31"/>
      <c r="P34" s="31"/>
    </row>
    <row r="35" spans="1:16" hidden="1" x14ac:dyDescent="0.25">
      <c r="B35" s="26" t="s">
        <v>34</v>
      </c>
      <c r="C35" s="27">
        <f t="shared" si="2"/>
        <v>6.59</v>
      </c>
      <c r="D35" s="11">
        <v>30</v>
      </c>
      <c r="E35" s="28">
        <f t="shared" si="4"/>
        <v>0</v>
      </c>
      <c r="F35" s="5"/>
      <c r="G35" s="29"/>
      <c r="H35" s="5">
        <f t="shared" si="5"/>
        <v>0</v>
      </c>
      <c r="I35" s="5">
        <f t="shared" si="3"/>
        <v>0</v>
      </c>
      <c r="J35" s="5"/>
      <c r="K35" s="30"/>
      <c r="L35" s="5"/>
      <c r="M35" s="31"/>
      <c r="N35" s="31"/>
      <c r="O35" s="31"/>
      <c r="P35" s="31"/>
    </row>
    <row r="36" spans="1:16" ht="13" hidden="1" x14ac:dyDescent="0.3">
      <c r="B36" s="32" t="s">
        <v>36</v>
      </c>
      <c r="C36" s="33">
        <f t="shared" si="2"/>
        <v>6.59</v>
      </c>
      <c r="D36" s="34">
        <v>31</v>
      </c>
      <c r="E36" s="35">
        <f t="shared" si="4"/>
        <v>0</v>
      </c>
      <c r="F36" s="36"/>
      <c r="G36" s="35"/>
      <c r="H36" s="35">
        <f>E35*D35*C36/36000</f>
        <v>0</v>
      </c>
      <c r="I36" s="36">
        <f t="shared" si="3"/>
        <v>0</v>
      </c>
      <c r="J36" s="36"/>
      <c r="K36" s="37">
        <v>2024</v>
      </c>
      <c r="L36" s="38">
        <f>SUM(I25:I36)+J29</f>
        <v>0</v>
      </c>
      <c r="M36" s="31">
        <f>SUM(N36:P36)</f>
        <v>0</v>
      </c>
      <c r="N36" s="31">
        <f>SUM(G25:G36)</f>
        <v>0</v>
      </c>
      <c r="O36" s="31">
        <f>SUM(H25:H36)</f>
        <v>0</v>
      </c>
      <c r="P36" s="31">
        <f>SUM(J26:J36)</f>
        <v>0</v>
      </c>
    </row>
    <row r="37" spans="1:16" hidden="1" x14ac:dyDescent="0.25">
      <c r="A37" s="3" t="s">
        <v>37</v>
      </c>
      <c r="B37" s="26" t="s">
        <v>24</v>
      </c>
      <c r="C37" s="27">
        <f t="shared" si="2"/>
        <v>6.59</v>
      </c>
      <c r="D37" s="11">
        <v>31</v>
      </c>
      <c r="E37" s="28">
        <f t="shared" si="4"/>
        <v>0</v>
      </c>
      <c r="F37" s="5"/>
      <c r="G37" s="29"/>
      <c r="H37" s="28">
        <f>E36*D36*C37/36000</f>
        <v>0</v>
      </c>
      <c r="I37" s="5">
        <f t="shared" si="3"/>
        <v>0</v>
      </c>
      <c r="J37" s="5"/>
      <c r="K37" s="30"/>
      <c r="L37" s="5"/>
      <c r="M37" s="31"/>
      <c r="N37" s="31"/>
      <c r="O37" s="31"/>
      <c r="P37" s="31"/>
    </row>
    <row r="38" spans="1:16" hidden="1" x14ac:dyDescent="0.25">
      <c r="B38" s="26" t="s">
        <v>25</v>
      </c>
      <c r="C38" s="27">
        <f t="shared" si="2"/>
        <v>6.59</v>
      </c>
      <c r="D38" s="11">
        <v>28</v>
      </c>
      <c r="E38" s="28">
        <f t="shared" si="4"/>
        <v>0</v>
      </c>
      <c r="F38" s="5"/>
      <c r="G38" s="29"/>
      <c r="H38" s="28">
        <f t="shared" ref="H38:H44" si="6">E37*D37*C38/36000</f>
        <v>0</v>
      </c>
      <c r="I38" s="5">
        <f t="shared" si="3"/>
        <v>0</v>
      </c>
      <c r="J38" s="5"/>
      <c r="K38" s="30"/>
      <c r="L38" s="5"/>
      <c r="M38" s="31"/>
      <c r="N38" s="31"/>
      <c r="O38" s="31"/>
      <c r="P38" s="31"/>
    </row>
    <row r="39" spans="1:16" hidden="1" x14ac:dyDescent="0.25">
      <c r="B39" s="26" t="s">
        <v>26</v>
      </c>
      <c r="C39" s="27">
        <f t="shared" si="2"/>
        <v>6.59</v>
      </c>
      <c r="D39" s="11">
        <v>31</v>
      </c>
      <c r="E39" s="28">
        <f t="shared" si="4"/>
        <v>0</v>
      </c>
      <c r="F39" s="5"/>
      <c r="G39" s="29"/>
      <c r="H39" s="28">
        <f t="shared" si="6"/>
        <v>0</v>
      </c>
      <c r="I39" s="5">
        <f t="shared" si="3"/>
        <v>0</v>
      </c>
      <c r="J39" s="5"/>
      <c r="K39" s="30"/>
      <c r="L39" s="5"/>
      <c r="M39" s="31"/>
      <c r="N39" s="31"/>
      <c r="O39" s="31"/>
      <c r="P39" s="31"/>
    </row>
    <row r="40" spans="1:16" hidden="1" x14ac:dyDescent="0.25">
      <c r="B40" s="26" t="s">
        <v>27</v>
      </c>
      <c r="C40" s="27">
        <f t="shared" si="2"/>
        <v>6.59</v>
      </c>
      <c r="D40" s="11">
        <v>30</v>
      </c>
      <c r="E40" s="28">
        <f t="shared" si="4"/>
        <v>0</v>
      </c>
      <c r="F40" s="5"/>
      <c r="G40" s="29"/>
      <c r="H40" s="28">
        <f t="shared" si="6"/>
        <v>0</v>
      </c>
      <c r="I40" s="5">
        <f t="shared" si="3"/>
        <v>0</v>
      </c>
      <c r="J40" s="5"/>
      <c r="K40" s="30"/>
      <c r="L40" s="5"/>
      <c r="M40" s="31"/>
      <c r="N40" s="31"/>
      <c r="O40" s="31"/>
      <c r="P40" s="31"/>
    </row>
    <row r="41" spans="1:16" hidden="1" x14ac:dyDescent="0.25">
      <c r="B41" s="26" t="s">
        <v>28</v>
      </c>
      <c r="C41" s="27">
        <f t="shared" si="2"/>
        <v>6.59</v>
      </c>
      <c r="D41" s="11">
        <v>31</v>
      </c>
      <c r="E41" s="28">
        <f t="shared" si="4"/>
        <v>0</v>
      </c>
      <c r="F41" s="5"/>
      <c r="G41" s="29"/>
      <c r="H41" s="28">
        <f t="shared" si="6"/>
        <v>0</v>
      </c>
      <c r="I41" s="5">
        <f t="shared" si="3"/>
        <v>0</v>
      </c>
      <c r="J41" s="5"/>
      <c r="K41" s="30"/>
      <c r="L41" s="5"/>
      <c r="M41" s="31"/>
      <c r="N41" s="31"/>
      <c r="O41" s="31"/>
      <c r="P41" s="31"/>
    </row>
    <row r="42" spans="1:16" hidden="1" x14ac:dyDescent="0.25">
      <c r="B42" s="26" t="s">
        <v>29</v>
      </c>
      <c r="C42" s="27">
        <f t="shared" si="2"/>
        <v>6.59</v>
      </c>
      <c r="D42" s="11">
        <v>30</v>
      </c>
      <c r="E42" s="28">
        <f t="shared" si="4"/>
        <v>0</v>
      </c>
      <c r="F42" s="5"/>
      <c r="G42" s="29"/>
      <c r="H42" s="28">
        <f t="shared" si="6"/>
        <v>0</v>
      </c>
      <c r="I42" s="5">
        <f t="shared" si="3"/>
        <v>0</v>
      </c>
      <c r="J42" s="5"/>
      <c r="K42" s="30"/>
      <c r="L42" s="5"/>
      <c r="M42" s="31"/>
      <c r="N42" s="31"/>
      <c r="O42" s="31"/>
      <c r="P42" s="31"/>
    </row>
    <row r="43" spans="1:16" hidden="1" x14ac:dyDescent="0.25">
      <c r="B43" s="26" t="s">
        <v>30</v>
      </c>
      <c r="C43" s="27">
        <f t="shared" si="2"/>
        <v>6.59</v>
      </c>
      <c r="D43" s="11">
        <v>31</v>
      </c>
      <c r="E43" s="28">
        <f t="shared" si="4"/>
        <v>0</v>
      </c>
      <c r="F43" s="5"/>
      <c r="G43" s="29"/>
      <c r="H43" s="28">
        <f t="shared" si="6"/>
        <v>0</v>
      </c>
      <c r="I43" s="5">
        <f t="shared" si="3"/>
        <v>0</v>
      </c>
      <c r="J43" s="5"/>
      <c r="K43" s="30"/>
      <c r="L43" s="5"/>
      <c r="M43" s="31"/>
      <c r="N43" s="31"/>
      <c r="O43" s="31"/>
      <c r="P43" s="31"/>
    </row>
    <row r="44" spans="1:16" hidden="1" x14ac:dyDescent="0.25">
      <c r="B44" s="26" t="s">
        <v>31</v>
      </c>
      <c r="C44" s="27">
        <f t="shared" si="2"/>
        <v>6.59</v>
      </c>
      <c r="D44" s="11">
        <v>31</v>
      </c>
      <c r="E44" s="28">
        <f t="shared" si="4"/>
        <v>0</v>
      </c>
      <c r="F44" s="5"/>
      <c r="G44" s="29"/>
      <c r="H44" s="28">
        <f t="shared" si="6"/>
        <v>0</v>
      </c>
      <c r="I44" s="5">
        <f t="shared" si="3"/>
        <v>0</v>
      </c>
      <c r="J44" s="5"/>
      <c r="K44" s="30"/>
      <c r="L44" s="5"/>
      <c r="M44" s="31"/>
      <c r="N44" s="31"/>
      <c r="O44" s="31"/>
      <c r="P44" s="31"/>
    </row>
    <row r="45" spans="1:16" hidden="1" x14ac:dyDescent="0.25">
      <c r="B45" s="26" t="s">
        <v>32</v>
      </c>
      <c r="C45" s="27">
        <f t="shared" si="2"/>
        <v>6.59</v>
      </c>
      <c r="D45" s="11">
        <v>30</v>
      </c>
      <c r="E45" s="28">
        <f t="shared" si="4"/>
        <v>0</v>
      </c>
      <c r="F45" s="5"/>
      <c r="G45" s="29"/>
      <c r="H45" s="28">
        <f>E44*D44*C44/36000</f>
        <v>0</v>
      </c>
      <c r="I45" s="5">
        <f t="shared" si="3"/>
        <v>0</v>
      </c>
      <c r="J45" s="5"/>
      <c r="K45" s="30"/>
      <c r="L45" s="5"/>
      <c r="M45" s="31"/>
      <c r="N45" s="31"/>
      <c r="O45" s="31"/>
      <c r="P45" s="31"/>
    </row>
    <row r="46" spans="1:16" hidden="1" x14ac:dyDescent="0.25">
      <c r="B46" s="26" t="s">
        <v>33</v>
      </c>
      <c r="C46" s="27">
        <f t="shared" si="2"/>
        <v>6.59</v>
      </c>
      <c r="D46" s="11">
        <v>31</v>
      </c>
      <c r="E46" s="28">
        <f t="shared" si="4"/>
        <v>0</v>
      </c>
      <c r="F46" s="5"/>
      <c r="G46" s="29"/>
      <c r="H46" s="28">
        <f t="shared" ref="H46:H109" si="7">E45*D45*C45/36000</f>
        <v>0</v>
      </c>
      <c r="I46" s="5">
        <f t="shared" si="3"/>
        <v>0</v>
      </c>
      <c r="J46" s="5"/>
      <c r="K46" s="30"/>
      <c r="L46" s="5"/>
      <c r="M46" s="31"/>
      <c r="N46" s="31"/>
      <c r="O46" s="31"/>
      <c r="P46" s="31"/>
    </row>
    <row r="47" spans="1:16" hidden="1" x14ac:dyDescent="0.25">
      <c r="B47" s="26" t="s">
        <v>34</v>
      </c>
      <c r="C47" s="27">
        <f t="shared" si="2"/>
        <v>6.59</v>
      </c>
      <c r="D47" s="11">
        <v>30</v>
      </c>
      <c r="E47" s="28">
        <f t="shared" si="4"/>
        <v>0</v>
      </c>
      <c r="F47" s="5"/>
      <c r="G47" s="29"/>
      <c r="H47" s="28">
        <f t="shared" si="7"/>
        <v>0</v>
      </c>
      <c r="I47" s="5">
        <f t="shared" si="3"/>
        <v>0</v>
      </c>
      <c r="J47" s="5"/>
      <c r="K47" s="30"/>
      <c r="L47" s="5"/>
      <c r="M47" s="31"/>
      <c r="N47" s="31"/>
      <c r="O47" s="31"/>
      <c r="P47" s="31"/>
    </row>
    <row r="48" spans="1:16" ht="13" hidden="1" x14ac:dyDescent="0.3">
      <c r="B48" s="32" t="s">
        <v>38</v>
      </c>
      <c r="C48" s="33">
        <f t="shared" si="2"/>
        <v>6.59</v>
      </c>
      <c r="D48" s="34">
        <v>31</v>
      </c>
      <c r="E48" s="35">
        <f t="shared" si="4"/>
        <v>0</v>
      </c>
      <c r="F48" s="36"/>
      <c r="G48" s="35"/>
      <c r="H48" s="35">
        <f t="shared" si="7"/>
        <v>0</v>
      </c>
      <c r="I48" s="36">
        <f t="shared" si="3"/>
        <v>0</v>
      </c>
      <c r="J48" s="36"/>
      <c r="K48" s="37">
        <v>2025</v>
      </c>
      <c r="L48" s="38">
        <f>SUM(I37:I48)+J37</f>
        <v>0</v>
      </c>
      <c r="M48" s="31">
        <f>SUM(N48:P48)</f>
        <v>0</v>
      </c>
      <c r="N48" s="31">
        <f>SUM(G37:G48)</f>
        <v>0</v>
      </c>
      <c r="O48" s="31">
        <f>SUM(H37:H48)</f>
        <v>0</v>
      </c>
      <c r="P48" s="31">
        <f>SUM(J37:J48)</f>
        <v>0</v>
      </c>
    </row>
    <row r="49" spans="1:16" x14ac:dyDescent="0.25">
      <c r="B49" s="26" t="s">
        <v>24</v>
      </c>
      <c r="C49" s="27">
        <f t="shared" si="2"/>
        <v>6.59</v>
      </c>
      <c r="D49" s="11">
        <v>31</v>
      </c>
      <c r="E49" s="28">
        <f t="shared" si="4"/>
        <v>0</v>
      </c>
      <c r="F49" s="5"/>
      <c r="G49" s="29"/>
      <c r="H49" s="28">
        <f t="shared" si="7"/>
        <v>0</v>
      </c>
      <c r="I49" s="5">
        <f t="shared" si="3"/>
        <v>0</v>
      </c>
      <c r="J49" s="5"/>
      <c r="K49" s="30"/>
      <c r="L49" s="5"/>
      <c r="M49" s="31"/>
      <c r="N49" s="31"/>
      <c r="O49" s="31"/>
      <c r="P49" s="31"/>
    </row>
    <row r="50" spans="1:16" x14ac:dyDescent="0.25">
      <c r="B50" s="26" t="s">
        <v>25</v>
      </c>
      <c r="C50" s="27">
        <f t="shared" si="2"/>
        <v>6.59</v>
      </c>
      <c r="D50" s="11">
        <v>28</v>
      </c>
      <c r="E50" s="28">
        <f t="shared" si="4"/>
        <v>0</v>
      </c>
      <c r="F50" s="5"/>
      <c r="G50" s="29"/>
      <c r="H50" s="28">
        <f t="shared" si="7"/>
        <v>0</v>
      </c>
      <c r="I50" s="5">
        <f t="shared" si="3"/>
        <v>0</v>
      </c>
      <c r="J50" s="5"/>
      <c r="K50" s="30"/>
      <c r="L50" s="5"/>
      <c r="M50" s="31"/>
      <c r="N50" s="31"/>
      <c r="O50" s="31"/>
      <c r="P50" s="31"/>
    </row>
    <row r="51" spans="1:16" x14ac:dyDescent="0.25">
      <c r="B51" s="26" t="s">
        <v>26</v>
      </c>
      <c r="C51" s="27">
        <f t="shared" si="2"/>
        <v>6.59</v>
      </c>
      <c r="D51" s="11">
        <v>31</v>
      </c>
      <c r="E51" s="28">
        <f t="shared" si="4"/>
        <v>0</v>
      </c>
      <c r="F51" s="5"/>
      <c r="G51" s="29"/>
      <c r="H51" s="28">
        <f t="shared" si="7"/>
        <v>0</v>
      </c>
      <c r="I51" s="5">
        <f t="shared" si="3"/>
        <v>0</v>
      </c>
      <c r="J51" s="5"/>
      <c r="K51" s="30"/>
      <c r="L51" s="5"/>
      <c r="M51" s="31"/>
      <c r="N51" s="31"/>
      <c r="O51" s="31"/>
      <c r="P51" s="31"/>
    </row>
    <row r="52" spans="1:16" x14ac:dyDescent="0.25">
      <c r="B52" s="26" t="s">
        <v>27</v>
      </c>
      <c r="C52" s="27">
        <f t="shared" si="2"/>
        <v>6.59</v>
      </c>
      <c r="D52" s="11">
        <v>30</v>
      </c>
      <c r="E52" s="28">
        <f t="shared" si="4"/>
        <v>0</v>
      </c>
      <c r="F52" s="5"/>
      <c r="G52" s="29"/>
      <c r="H52" s="28">
        <f t="shared" si="7"/>
        <v>0</v>
      </c>
      <c r="I52" s="5">
        <f t="shared" si="3"/>
        <v>0</v>
      </c>
      <c r="J52" s="5"/>
      <c r="K52" s="30"/>
      <c r="L52" s="5"/>
      <c r="M52" s="31"/>
      <c r="N52" s="31"/>
      <c r="O52" s="31"/>
      <c r="P52" s="31"/>
    </row>
    <row r="53" spans="1:16" x14ac:dyDescent="0.25">
      <c r="B53" s="26" t="s">
        <v>28</v>
      </c>
      <c r="C53" s="27">
        <f t="shared" si="2"/>
        <v>6.59</v>
      </c>
      <c r="D53" s="11">
        <v>31</v>
      </c>
      <c r="E53" s="28">
        <f t="shared" si="4"/>
        <v>0</v>
      </c>
      <c r="F53" s="5"/>
      <c r="G53" s="29"/>
      <c r="H53" s="28">
        <f t="shared" si="7"/>
        <v>0</v>
      </c>
      <c r="I53" s="5">
        <f t="shared" si="3"/>
        <v>0</v>
      </c>
      <c r="J53" s="5"/>
      <c r="K53" s="30"/>
      <c r="L53" s="5"/>
      <c r="M53" s="31"/>
      <c r="N53" s="31"/>
      <c r="O53" s="31"/>
      <c r="P53" s="31"/>
    </row>
    <row r="54" spans="1:16" x14ac:dyDescent="0.25">
      <c r="B54" s="26" t="s">
        <v>29</v>
      </c>
      <c r="C54" s="27">
        <f t="shared" si="2"/>
        <v>6.59</v>
      </c>
      <c r="D54" s="11">
        <v>30</v>
      </c>
      <c r="E54" s="28">
        <f t="shared" si="4"/>
        <v>0</v>
      </c>
      <c r="F54" s="5"/>
      <c r="G54" s="29"/>
      <c r="H54" s="28">
        <f t="shared" si="7"/>
        <v>0</v>
      </c>
      <c r="I54" s="5">
        <f t="shared" si="3"/>
        <v>0</v>
      </c>
      <c r="J54" s="5"/>
      <c r="K54" s="30"/>
      <c r="L54" s="5"/>
      <c r="M54" s="31"/>
      <c r="N54" s="31"/>
      <c r="O54" s="31"/>
      <c r="P54" s="31"/>
    </row>
    <row r="55" spans="1:16" x14ac:dyDescent="0.25">
      <c r="B55" s="26" t="s">
        <v>30</v>
      </c>
      <c r="C55" s="27">
        <f t="shared" si="2"/>
        <v>6.59</v>
      </c>
      <c r="D55" s="11">
        <v>31</v>
      </c>
      <c r="E55" s="28">
        <f t="shared" si="4"/>
        <v>0</v>
      </c>
      <c r="F55" s="5"/>
      <c r="G55" s="29"/>
      <c r="H55" s="28">
        <f>E54*D54*C54/36000</f>
        <v>0</v>
      </c>
      <c r="I55" s="5">
        <f t="shared" si="3"/>
        <v>0</v>
      </c>
      <c r="J55" s="5"/>
      <c r="K55" s="30"/>
      <c r="L55" s="5"/>
      <c r="M55" s="31"/>
      <c r="N55" s="31"/>
      <c r="O55" s="31"/>
      <c r="P55" s="31"/>
    </row>
    <row r="56" spans="1:16" x14ac:dyDescent="0.25">
      <c r="B56" s="26" t="s">
        <v>31</v>
      </c>
      <c r="C56" s="27">
        <f t="shared" si="2"/>
        <v>6.59</v>
      </c>
      <c r="D56" s="11">
        <v>31</v>
      </c>
      <c r="E56" s="28">
        <f t="shared" si="4"/>
        <v>0</v>
      </c>
      <c r="F56" s="5"/>
      <c r="G56" s="29"/>
      <c r="H56" s="28">
        <f t="shared" si="7"/>
        <v>0</v>
      </c>
      <c r="I56" s="5">
        <f t="shared" si="3"/>
        <v>0</v>
      </c>
      <c r="J56" s="5"/>
      <c r="K56" s="30"/>
      <c r="L56" s="5"/>
      <c r="M56" s="31"/>
      <c r="N56" s="31"/>
      <c r="O56" s="31"/>
      <c r="P56" s="31"/>
    </row>
    <row r="57" spans="1:16" x14ac:dyDescent="0.25">
      <c r="A57" s="3">
        <v>1</v>
      </c>
      <c r="B57" s="26" t="s">
        <v>32</v>
      </c>
      <c r="C57" s="27">
        <f t="shared" si="2"/>
        <v>6.59</v>
      </c>
      <c r="D57" s="11">
        <v>30</v>
      </c>
      <c r="E57" s="28">
        <f t="shared" si="4"/>
        <v>25000000</v>
      </c>
      <c r="F57" s="5">
        <f>F3</f>
        <v>25000000</v>
      </c>
      <c r="G57" s="29"/>
      <c r="H57" s="28">
        <f t="shared" si="7"/>
        <v>0</v>
      </c>
      <c r="I57" s="5">
        <f t="shared" si="3"/>
        <v>0</v>
      </c>
      <c r="J57" s="5"/>
      <c r="K57" s="30"/>
      <c r="L57" s="5"/>
      <c r="M57" s="31"/>
      <c r="N57" s="31"/>
      <c r="O57" s="31"/>
      <c r="P57" s="31"/>
    </row>
    <row r="58" spans="1:16" x14ac:dyDescent="0.25">
      <c r="A58" s="3">
        <f t="shared" ref="A58:A121" si="8">1+A57</f>
        <v>2</v>
      </c>
      <c r="B58" s="26" t="s">
        <v>33</v>
      </c>
      <c r="C58" s="27">
        <f t="shared" si="2"/>
        <v>6.59</v>
      </c>
      <c r="D58" s="11">
        <v>31</v>
      </c>
      <c r="E58" s="28">
        <f t="shared" si="4"/>
        <v>25000000</v>
      </c>
      <c r="F58" s="5"/>
      <c r="G58" s="29"/>
      <c r="H58" s="28">
        <f t="shared" si="7"/>
        <v>137291.66666666666</v>
      </c>
      <c r="I58" s="5">
        <f t="shared" si="3"/>
        <v>137291.66666666666</v>
      </c>
      <c r="J58" s="5"/>
      <c r="K58" s="30"/>
      <c r="L58" s="5"/>
      <c r="M58" s="31"/>
      <c r="N58" s="31"/>
      <c r="O58" s="31"/>
      <c r="P58" s="31"/>
    </row>
    <row r="59" spans="1:16" x14ac:dyDescent="0.25">
      <c r="A59" s="3">
        <f t="shared" si="8"/>
        <v>3</v>
      </c>
      <c r="B59" s="26" t="s">
        <v>34</v>
      </c>
      <c r="C59" s="27">
        <f t="shared" si="2"/>
        <v>6.59</v>
      </c>
      <c r="D59" s="11">
        <v>30</v>
      </c>
      <c r="E59" s="28">
        <f t="shared" si="4"/>
        <v>25000000</v>
      </c>
      <c r="F59" s="5"/>
      <c r="G59" s="29"/>
      <c r="H59" s="28">
        <f t="shared" si="7"/>
        <v>141868.05555555556</v>
      </c>
      <c r="I59" s="5">
        <f t="shared" si="3"/>
        <v>141868.05555555556</v>
      </c>
      <c r="J59" s="5"/>
      <c r="K59" s="30"/>
      <c r="L59" s="5"/>
      <c r="M59" s="31"/>
      <c r="N59" s="31"/>
      <c r="O59" s="31"/>
      <c r="P59" s="31"/>
    </row>
    <row r="60" spans="1:16" ht="13" x14ac:dyDescent="0.3">
      <c r="A60" s="3">
        <f t="shared" si="8"/>
        <v>4</v>
      </c>
      <c r="B60" s="32" t="s">
        <v>39</v>
      </c>
      <c r="C60" s="33">
        <f t="shared" si="2"/>
        <v>6.59</v>
      </c>
      <c r="D60" s="34">
        <v>31</v>
      </c>
      <c r="E60" s="35">
        <f t="shared" si="4"/>
        <v>25000000</v>
      </c>
      <c r="F60" s="36"/>
      <c r="G60" s="35"/>
      <c r="H60" s="35">
        <f t="shared" si="7"/>
        <v>137291.66666666666</v>
      </c>
      <c r="I60" s="36">
        <f t="shared" si="3"/>
        <v>137291.66666666666</v>
      </c>
      <c r="J60" s="36"/>
      <c r="K60" s="37">
        <v>2026</v>
      </c>
      <c r="L60" s="38">
        <f>SUM(I49:I60)+J49</f>
        <v>416451.38888888888</v>
      </c>
      <c r="M60" s="31">
        <f>SUM(N60:P60)</f>
        <v>416451.38888888888</v>
      </c>
      <c r="N60" s="31">
        <f>SUM(G49:G60)</f>
        <v>0</v>
      </c>
      <c r="O60" s="31">
        <f>SUM(H49:H60)</f>
        <v>416451.38888888888</v>
      </c>
      <c r="P60" s="31">
        <f>SUM(J49:J60)</f>
        <v>0</v>
      </c>
    </row>
    <row r="61" spans="1:16" x14ac:dyDescent="0.25">
      <c r="A61" s="3">
        <f t="shared" si="8"/>
        <v>5</v>
      </c>
      <c r="B61" s="26" t="s">
        <v>24</v>
      </c>
      <c r="C61" s="27">
        <f t="shared" si="2"/>
        <v>6.59</v>
      </c>
      <c r="D61" s="11">
        <v>31</v>
      </c>
      <c r="E61" s="28">
        <f t="shared" si="4"/>
        <v>25000000</v>
      </c>
      <c r="F61" s="5"/>
      <c r="G61" s="29"/>
      <c r="H61" s="28">
        <f t="shared" si="7"/>
        <v>141868.05555555556</v>
      </c>
      <c r="I61" s="5">
        <f t="shared" si="3"/>
        <v>141868.05555555556</v>
      </c>
      <c r="J61" s="5"/>
      <c r="K61" s="30"/>
      <c r="L61" s="5"/>
      <c r="M61" s="31"/>
      <c r="N61" s="31"/>
      <c r="O61" s="31"/>
      <c r="P61" s="31"/>
    </row>
    <row r="62" spans="1:16" x14ac:dyDescent="0.25">
      <c r="A62" s="3">
        <f t="shared" si="8"/>
        <v>6</v>
      </c>
      <c r="B62" s="26" t="s">
        <v>25</v>
      </c>
      <c r="C62" s="27">
        <f t="shared" si="2"/>
        <v>6.59</v>
      </c>
      <c r="D62" s="11">
        <v>28</v>
      </c>
      <c r="E62" s="28">
        <f t="shared" si="4"/>
        <v>25000000</v>
      </c>
      <c r="F62" s="5"/>
      <c r="G62" s="29"/>
      <c r="H62" s="28">
        <f t="shared" si="7"/>
        <v>141868.05555555556</v>
      </c>
      <c r="I62" s="5">
        <f t="shared" si="3"/>
        <v>141868.05555555556</v>
      </c>
      <c r="J62" s="5"/>
      <c r="K62" s="30"/>
      <c r="L62" s="5"/>
      <c r="M62" s="31"/>
      <c r="N62" s="31"/>
      <c r="O62" s="31"/>
      <c r="P62" s="31"/>
    </row>
    <row r="63" spans="1:16" x14ac:dyDescent="0.25">
      <c r="A63" s="3">
        <f t="shared" si="8"/>
        <v>7</v>
      </c>
      <c r="B63" s="26" t="s">
        <v>26</v>
      </c>
      <c r="C63" s="27">
        <f t="shared" si="2"/>
        <v>6.59</v>
      </c>
      <c r="D63" s="11">
        <v>31</v>
      </c>
      <c r="E63" s="28">
        <f t="shared" si="4"/>
        <v>25000000</v>
      </c>
      <c r="F63" s="5"/>
      <c r="G63" s="29"/>
      <c r="H63" s="28">
        <f t="shared" si="7"/>
        <v>128138.88888888889</v>
      </c>
      <c r="I63" s="5">
        <f t="shared" si="3"/>
        <v>128138.88888888889</v>
      </c>
      <c r="J63" s="5"/>
      <c r="K63" s="30"/>
      <c r="L63" s="5"/>
      <c r="M63" s="31"/>
      <c r="N63" s="31"/>
      <c r="O63" s="31"/>
      <c r="P63" s="31"/>
    </row>
    <row r="64" spans="1:16" x14ac:dyDescent="0.25">
      <c r="A64" s="3">
        <f t="shared" si="8"/>
        <v>8</v>
      </c>
      <c r="B64" s="26" t="s">
        <v>27</v>
      </c>
      <c r="C64" s="27">
        <f t="shared" si="2"/>
        <v>6.59</v>
      </c>
      <c r="D64" s="11">
        <v>30</v>
      </c>
      <c r="E64" s="28">
        <f t="shared" si="4"/>
        <v>25000000</v>
      </c>
      <c r="F64" s="5"/>
      <c r="G64" s="29"/>
      <c r="H64" s="28">
        <f t="shared" si="7"/>
        <v>141868.05555555556</v>
      </c>
      <c r="I64" s="5">
        <f t="shared" si="3"/>
        <v>141868.05555555556</v>
      </c>
      <c r="J64" s="5"/>
      <c r="K64" s="30"/>
      <c r="L64" s="5"/>
      <c r="M64" s="31"/>
      <c r="N64" s="31"/>
      <c r="O64" s="31"/>
      <c r="P64" s="31"/>
    </row>
    <row r="65" spans="1:16" x14ac:dyDescent="0.25">
      <c r="A65" s="3">
        <f t="shared" si="8"/>
        <v>9</v>
      </c>
      <c r="B65" s="26" t="s">
        <v>28</v>
      </c>
      <c r="C65" s="27">
        <f t="shared" si="2"/>
        <v>6.59</v>
      </c>
      <c r="D65" s="11">
        <v>31</v>
      </c>
      <c r="E65" s="28">
        <f t="shared" si="4"/>
        <v>25000000</v>
      </c>
      <c r="F65" s="5"/>
      <c r="G65" s="29"/>
      <c r="H65" s="28">
        <f t="shared" si="7"/>
        <v>137291.66666666666</v>
      </c>
      <c r="I65" s="5">
        <f t="shared" si="3"/>
        <v>137291.66666666666</v>
      </c>
      <c r="J65" s="5"/>
      <c r="K65" s="30"/>
      <c r="L65" s="5"/>
      <c r="M65" s="31"/>
      <c r="N65" s="31"/>
      <c r="O65" s="31"/>
      <c r="P65" s="31"/>
    </row>
    <row r="66" spans="1:16" x14ac:dyDescent="0.25">
      <c r="A66" s="3">
        <f t="shared" si="8"/>
        <v>10</v>
      </c>
      <c r="B66" s="26" t="s">
        <v>29</v>
      </c>
      <c r="C66" s="27">
        <f t="shared" si="2"/>
        <v>6.59</v>
      </c>
      <c r="D66" s="11">
        <v>30</v>
      </c>
      <c r="E66" s="28">
        <f t="shared" si="4"/>
        <v>25000000</v>
      </c>
      <c r="F66" s="5"/>
      <c r="G66" s="29"/>
      <c r="H66" s="28">
        <f t="shared" si="7"/>
        <v>141868.05555555556</v>
      </c>
      <c r="I66" s="5">
        <f t="shared" si="3"/>
        <v>141868.05555555556</v>
      </c>
      <c r="J66" s="5"/>
      <c r="K66" s="30"/>
      <c r="L66" s="5"/>
      <c r="M66" s="31"/>
      <c r="N66" s="31"/>
      <c r="O66" s="31"/>
      <c r="P66" s="31"/>
    </row>
    <row r="67" spans="1:16" x14ac:dyDescent="0.25">
      <c r="A67" s="3">
        <f t="shared" si="8"/>
        <v>11</v>
      </c>
      <c r="B67" s="26" t="s">
        <v>30</v>
      </c>
      <c r="C67" s="27">
        <f t="shared" si="2"/>
        <v>6.59</v>
      </c>
      <c r="D67" s="11">
        <v>31</v>
      </c>
      <c r="E67" s="28">
        <f t="shared" si="4"/>
        <v>25000000</v>
      </c>
      <c r="F67" s="5"/>
      <c r="G67" s="29"/>
      <c r="H67" s="28">
        <f t="shared" si="7"/>
        <v>137291.66666666666</v>
      </c>
      <c r="I67" s="5">
        <f t="shared" si="3"/>
        <v>137291.66666666666</v>
      </c>
      <c r="J67" s="5"/>
      <c r="K67" s="30"/>
      <c r="L67" s="5"/>
      <c r="M67" s="31"/>
      <c r="N67" s="31"/>
      <c r="O67" s="31"/>
      <c r="P67" s="31"/>
    </row>
    <row r="68" spans="1:16" x14ac:dyDescent="0.25">
      <c r="A68" s="3">
        <f t="shared" si="8"/>
        <v>12</v>
      </c>
      <c r="B68" s="26" t="s">
        <v>31</v>
      </c>
      <c r="C68" s="27">
        <f t="shared" si="2"/>
        <v>6.59</v>
      </c>
      <c r="D68" s="11">
        <v>31</v>
      </c>
      <c r="E68" s="28">
        <f t="shared" si="4"/>
        <v>25000000</v>
      </c>
      <c r="F68" s="5"/>
      <c r="G68" s="29"/>
      <c r="H68" s="28">
        <f t="shared" si="7"/>
        <v>141868.05555555556</v>
      </c>
      <c r="I68" s="5">
        <f t="shared" si="3"/>
        <v>141868.05555555556</v>
      </c>
      <c r="J68" s="5"/>
      <c r="K68" s="30"/>
      <c r="L68" s="5"/>
      <c r="M68" s="31"/>
      <c r="N68" s="31"/>
      <c r="O68" s="31"/>
      <c r="P68" s="31"/>
    </row>
    <row r="69" spans="1:16" x14ac:dyDescent="0.25">
      <c r="A69" s="3">
        <f t="shared" si="8"/>
        <v>13</v>
      </c>
      <c r="B69" s="26" t="s">
        <v>32</v>
      </c>
      <c r="C69" s="27">
        <f t="shared" si="2"/>
        <v>6.59</v>
      </c>
      <c r="D69" s="11">
        <v>30</v>
      </c>
      <c r="E69" s="28">
        <f t="shared" si="4"/>
        <v>25000000</v>
      </c>
      <c r="F69" s="5"/>
      <c r="G69" s="29"/>
      <c r="H69" s="28">
        <f t="shared" si="7"/>
        <v>141868.05555555556</v>
      </c>
      <c r="I69" s="5">
        <f t="shared" si="3"/>
        <v>141868.05555555556</v>
      </c>
      <c r="J69" s="5"/>
      <c r="K69" s="30"/>
      <c r="L69" s="5"/>
      <c r="M69" s="31"/>
      <c r="N69" s="31"/>
      <c r="O69" s="31"/>
      <c r="P69" s="31"/>
    </row>
    <row r="70" spans="1:16" x14ac:dyDescent="0.25">
      <c r="A70" s="3">
        <f t="shared" si="8"/>
        <v>14</v>
      </c>
      <c r="B70" s="26" t="s">
        <v>33</v>
      </c>
      <c r="C70" s="27">
        <f t="shared" si="2"/>
        <v>6.59</v>
      </c>
      <c r="D70" s="11">
        <v>31</v>
      </c>
      <c r="E70" s="28">
        <f t="shared" si="4"/>
        <v>25000000</v>
      </c>
      <c r="F70" s="5"/>
      <c r="G70" s="29"/>
      <c r="H70" s="28">
        <f t="shared" si="7"/>
        <v>137291.66666666666</v>
      </c>
      <c r="I70" s="5">
        <f t="shared" si="3"/>
        <v>137291.66666666666</v>
      </c>
      <c r="J70" s="5"/>
      <c r="K70" s="30"/>
      <c r="L70" s="5"/>
      <c r="M70" s="31"/>
      <c r="N70" s="31"/>
      <c r="O70" s="31"/>
      <c r="P70" s="31"/>
    </row>
    <row r="71" spans="1:16" x14ac:dyDescent="0.25">
      <c r="A71" s="3">
        <f t="shared" si="8"/>
        <v>15</v>
      </c>
      <c r="B71" s="26" t="s">
        <v>34</v>
      </c>
      <c r="C71" s="27">
        <f t="shared" si="2"/>
        <v>6.59</v>
      </c>
      <c r="D71" s="11">
        <v>30</v>
      </c>
      <c r="E71" s="28">
        <f t="shared" si="4"/>
        <v>25000000</v>
      </c>
      <c r="F71" s="5"/>
      <c r="G71" s="29"/>
      <c r="H71" s="28">
        <f t="shared" si="7"/>
        <v>141868.05555555556</v>
      </c>
      <c r="I71" s="5">
        <f t="shared" si="3"/>
        <v>141868.05555555556</v>
      </c>
      <c r="J71" s="5"/>
      <c r="K71" s="30"/>
      <c r="L71" s="5"/>
      <c r="M71" s="31"/>
      <c r="N71" s="31"/>
      <c r="O71" s="31"/>
      <c r="P71" s="31"/>
    </row>
    <row r="72" spans="1:16" ht="13" x14ac:dyDescent="0.3">
      <c r="A72" s="3">
        <f t="shared" si="8"/>
        <v>16</v>
      </c>
      <c r="B72" s="32" t="s">
        <v>40</v>
      </c>
      <c r="C72" s="33">
        <f t="shared" si="2"/>
        <v>6.59</v>
      </c>
      <c r="D72" s="34">
        <v>31</v>
      </c>
      <c r="E72" s="35">
        <f t="shared" si="4"/>
        <v>25000000</v>
      </c>
      <c r="F72" s="36"/>
      <c r="G72" s="35"/>
      <c r="H72" s="35">
        <f t="shared" si="7"/>
        <v>137291.66666666666</v>
      </c>
      <c r="I72" s="36">
        <f t="shared" si="3"/>
        <v>137291.66666666666</v>
      </c>
      <c r="J72" s="36"/>
      <c r="K72" s="37">
        <v>2027</v>
      </c>
      <c r="L72" s="38">
        <f>SUM(I61:I72)+J61</f>
        <v>1670381.9444444445</v>
      </c>
      <c r="M72" s="31">
        <f>SUM(N72:P72)</f>
        <v>1670381.9444444445</v>
      </c>
      <c r="N72" s="31">
        <f>SUM(G61:G72)</f>
        <v>0</v>
      </c>
      <c r="O72" s="31">
        <f>SUM(H61:H72)</f>
        <v>1670381.9444444445</v>
      </c>
      <c r="P72" s="31">
        <f>SUM(J61:J72)</f>
        <v>0</v>
      </c>
    </row>
    <row r="73" spans="1:16" x14ac:dyDescent="0.25">
      <c r="A73" s="3">
        <f t="shared" si="8"/>
        <v>17</v>
      </c>
      <c r="B73" s="26" t="s">
        <v>24</v>
      </c>
      <c r="C73" s="27">
        <f t="shared" si="2"/>
        <v>6.59</v>
      </c>
      <c r="D73" s="11">
        <v>31</v>
      </c>
      <c r="E73" s="28">
        <f t="shared" si="4"/>
        <v>25000000</v>
      </c>
      <c r="F73" s="5"/>
      <c r="G73" s="29"/>
      <c r="H73" s="28">
        <f t="shared" si="7"/>
        <v>141868.05555555556</v>
      </c>
      <c r="I73" s="5">
        <f t="shared" si="3"/>
        <v>141868.05555555556</v>
      </c>
      <c r="J73" s="5"/>
      <c r="K73" s="30"/>
      <c r="L73" s="5"/>
      <c r="M73" s="31"/>
      <c r="N73" s="31"/>
      <c r="O73" s="31"/>
      <c r="P73" s="31"/>
    </row>
    <row r="74" spans="1:16" x14ac:dyDescent="0.25">
      <c r="A74" s="3">
        <f t="shared" si="8"/>
        <v>18</v>
      </c>
      <c r="B74" s="26" t="s">
        <v>25</v>
      </c>
      <c r="C74" s="27">
        <f t="shared" si="2"/>
        <v>6.59</v>
      </c>
      <c r="D74" s="11">
        <v>29</v>
      </c>
      <c r="E74" s="28">
        <f t="shared" si="4"/>
        <v>25000000</v>
      </c>
      <c r="F74" s="5"/>
      <c r="G74" s="29"/>
      <c r="H74" s="28">
        <f t="shared" si="7"/>
        <v>141868.05555555556</v>
      </c>
      <c r="I74" s="5">
        <f t="shared" si="3"/>
        <v>141868.05555555556</v>
      </c>
      <c r="J74" s="5"/>
      <c r="K74" s="30"/>
      <c r="L74" s="5"/>
      <c r="M74" s="31"/>
      <c r="N74" s="31"/>
      <c r="O74" s="31"/>
      <c r="P74" s="31"/>
    </row>
    <row r="75" spans="1:16" x14ac:dyDescent="0.25">
      <c r="A75" s="3">
        <f t="shared" si="8"/>
        <v>19</v>
      </c>
      <c r="B75" s="26" t="s">
        <v>26</v>
      </c>
      <c r="C75" s="27">
        <f t="shared" si="2"/>
        <v>6.59</v>
      </c>
      <c r="D75" s="11">
        <v>31</v>
      </c>
      <c r="E75" s="28">
        <f t="shared" si="4"/>
        <v>25000000</v>
      </c>
      <c r="F75" s="5"/>
      <c r="G75" s="29"/>
      <c r="H75" s="28">
        <f t="shared" si="7"/>
        <v>132715.27777777778</v>
      </c>
      <c r="I75" s="5">
        <f t="shared" si="3"/>
        <v>132715.27777777778</v>
      </c>
      <c r="J75" s="5"/>
      <c r="K75" s="30"/>
      <c r="L75" s="5"/>
      <c r="M75" s="31"/>
      <c r="N75" s="31"/>
      <c r="O75" s="31"/>
      <c r="P75" s="31"/>
    </row>
    <row r="76" spans="1:16" x14ac:dyDescent="0.25">
      <c r="A76" s="3">
        <f t="shared" si="8"/>
        <v>20</v>
      </c>
      <c r="B76" s="26" t="s">
        <v>27</v>
      </c>
      <c r="C76" s="27">
        <f t="shared" si="2"/>
        <v>6.59</v>
      </c>
      <c r="D76" s="11">
        <v>30</v>
      </c>
      <c r="E76" s="28">
        <f t="shared" si="4"/>
        <v>25000000</v>
      </c>
      <c r="F76" s="5"/>
      <c r="G76" s="29"/>
      <c r="H76" s="28">
        <f t="shared" si="7"/>
        <v>141868.05555555556</v>
      </c>
      <c r="I76" s="5">
        <f t="shared" si="3"/>
        <v>141868.05555555556</v>
      </c>
      <c r="J76" s="5"/>
      <c r="K76" s="30"/>
      <c r="L76" s="5"/>
      <c r="M76" s="31"/>
      <c r="N76" s="31"/>
      <c r="O76" s="31"/>
      <c r="P76" s="31"/>
    </row>
    <row r="77" spans="1:16" x14ac:dyDescent="0.25">
      <c r="A77" s="3">
        <f t="shared" si="8"/>
        <v>21</v>
      </c>
      <c r="B77" s="26" t="s">
        <v>28</v>
      </c>
      <c r="C77" s="27">
        <f t="shared" ref="C77:C141" si="9">$F$7</f>
        <v>6.59</v>
      </c>
      <c r="D77" s="11">
        <v>31</v>
      </c>
      <c r="E77" s="28">
        <f t="shared" si="4"/>
        <v>25000000</v>
      </c>
      <c r="F77" s="5"/>
      <c r="G77" s="29"/>
      <c r="H77" s="28">
        <f t="shared" si="7"/>
        <v>137291.66666666666</v>
      </c>
      <c r="I77" s="5">
        <f t="shared" ref="I77:I140" si="10">G77+H77</f>
        <v>137291.66666666666</v>
      </c>
      <c r="J77" s="5"/>
      <c r="K77" s="30"/>
      <c r="L77" s="5"/>
      <c r="M77" s="31"/>
      <c r="N77" s="31"/>
      <c r="O77" s="31"/>
      <c r="P77" s="31"/>
    </row>
    <row r="78" spans="1:16" x14ac:dyDescent="0.25">
      <c r="A78" s="3">
        <f t="shared" si="8"/>
        <v>22</v>
      </c>
      <c r="B78" s="26" t="s">
        <v>29</v>
      </c>
      <c r="C78" s="27">
        <f t="shared" si="9"/>
        <v>6.59</v>
      </c>
      <c r="D78" s="11">
        <v>30</v>
      </c>
      <c r="E78" s="28">
        <f t="shared" ref="E78:E141" si="11">E77+F78-G78</f>
        <v>25000000</v>
      </c>
      <c r="F78" s="5"/>
      <c r="G78" s="29"/>
      <c r="H78" s="28">
        <f t="shared" si="7"/>
        <v>141868.05555555556</v>
      </c>
      <c r="I78" s="5">
        <f t="shared" si="10"/>
        <v>141868.05555555556</v>
      </c>
      <c r="J78" s="5"/>
      <c r="K78" s="30"/>
      <c r="L78" s="5"/>
      <c r="M78" s="31"/>
      <c r="N78" s="31"/>
      <c r="O78" s="31"/>
      <c r="P78" s="31"/>
    </row>
    <row r="79" spans="1:16" x14ac:dyDescent="0.25">
      <c r="A79" s="3">
        <f t="shared" si="8"/>
        <v>23</v>
      </c>
      <c r="B79" s="26" t="s">
        <v>30</v>
      </c>
      <c r="C79" s="27">
        <f t="shared" si="9"/>
        <v>6.59</v>
      </c>
      <c r="D79" s="11">
        <v>31</v>
      </c>
      <c r="E79" s="28">
        <f t="shared" si="11"/>
        <v>25000000</v>
      </c>
      <c r="F79" s="5"/>
      <c r="G79" s="29"/>
      <c r="H79" s="28">
        <f t="shared" si="7"/>
        <v>137291.66666666666</v>
      </c>
      <c r="I79" s="5">
        <f t="shared" si="10"/>
        <v>137291.66666666666</v>
      </c>
      <c r="J79" s="5"/>
      <c r="K79" s="30"/>
      <c r="L79" s="5"/>
      <c r="M79" s="31"/>
      <c r="N79" s="31"/>
      <c r="O79" s="31"/>
      <c r="P79" s="31"/>
    </row>
    <row r="80" spans="1:16" x14ac:dyDescent="0.25">
      <c r="A80" s="3">
        <f t="shared" si="8"/>
        <v>24</v>
      </c>
      <c r="B80" s="26" t="s">
        <v>31</v>
      </c>
      <c r="C80" s="27">
        <f t="shared" si="9"/>
        <v>6.59</v>
      </c>
      <c r="D80" s="11">
        <v>31</v>
      </c>
      <c r="E80" s="28">
        <f t="shared" si="11"/>
        <v>25000000</v>
      </c>
      <c r="F80" s="5"/>
      <c r="G80" s="29"/>
      <c r="H80" s="28">
        <f t="shared" si="7"/>
        <v>141868.05555555556</v>
      </c>
      <c r="I80" s="5">
        <f t="shared" si="10"/>
        <v>141868.05555555556</v>
      </c>
      <c r="J80" s="5"/>
      <c r="K80" s="30"/>
      <c r="L80" s="5"/>
      <c r="M80" s="31"/>
      <c r="N80" s="31"/>
      <c r="O80" s="31"/>
      <c r="P80" s="31"/>
    </row>
    <row r="81" spans="1:18" x14ac:dyDescent="0.25">
      <c r="A81" s="3">
        <f t="shared" si="8"/>
        <v>25</v>
      </c>
      <c r="B81" s="26" t="s">
        <v>32</v>
      </c>
      <c r="C81" s="27">
        <f t="shared" si="9"/>
        <v>6.59</v>
      </c>
      <c r="D81" s="11">
        <v>30</v>
      </c>
      <c r="E81" s="28">
        <f t="shared" si="11"/>
        <v>24791666.666666668</v>
      </c>
      <c r="F81" s="5"/>
      <c r="G81" s="29">
        <f>F3/120</f>
        <v>208333.33333333334</v>
      </c>
      <c r="H81" s="28">
        <f t="shared" si="7"/>
        <v>141868.05555555556</v>
      </c>
      <c r="I81" s="5">
        <f t="shared" si="10"/>
        <v>350201.38888888888</v>
      </c>
      <c r="J81" s="5"/>
      <c r="K81" s="30"/>
      <c r="L81" s="5"/>
      <c r="M81" s="31"/>
      <c r="N81" s="31"/>
      <c r="O81" s="31"/>
      <c r="P81" s="31"/>
    </row>
    <row r="82" spans="1:18" x14ac:dyDescent="0.25">
      <c r="A82" s="3">
        <f t="shared" si="8"/>
        <v>26</v>
      </c>
      <c r="B82" s="26" t="s">
        <v>33</v>
      </c>
      <c r="C82" s="27">
        <f t="shared" si="9"/>
        <v>6.59</v>
      </c>
      <c r="D82" s="11">
        <v>31</v>
      </c>
      <c r="E82" s="28">
        <f t="shared" si="11"/>
        <v>24583333.333333336</v>
      </c>
      <c r="F82" s="5"/>
      <c r="G82" s="29">
        <f t="shared" ref="G82:G145" si="12">G81</f>
        <v>208333.33333333334</v>
      </c>
      <c r="H82" s="28">
        <f t="shared" si="7"/>
        <v>136147.56944444444</v>
      </c>
      <c r="I82" s="5">
        <f t="shared" si="10"/>
        <v>344480.90277777775</v>
      </c>
      <c r="J82" s="5"/>
      <c r="K82" s="30"/>
      <c r="L82" s="5"/>
      <c r="M82" s="31"/>
      <c r="N82" s="31"/>
      <c r="O82" s="31"/>
      <c r="P82" s="31"/>
    </row>
    <row r="83" spans="1:18" x14ac:dyDescent="0.25">
      <c r="A83" s="3">
        <f t="shared" si="8"/>
        <v>27</v>
      </c>
      <c r="B83" s="26" t="s">
        <v>34</v>
      </c>
      <c r="C83" s="27">
        <f t="shared" si="9"/>
        <v>6.59</v>
      </c>
      <c r="D83" s="11">
        <v>30</v>
      </c>
      <c r="E83" s="28">
        <f t="shared" si="11"/>
        <v>24375000.000000004</v>
      </c>
      <c r="F83" s="5"/>
      <c r="G83" s="29">
        <f t="shared" si="12"/>
        <v>208333.33333333334</v>
      </c>
      <c r="H83" s="28">
        <f t="shared" si="7"/>
        <v>139503.58796296298</v>
      </c>
      <c r="I83" s="5">
        <f t="shared" si="10"/>
        <v>347836.92129629629</v>
      </c>
      <c r="J83" s="5"/>
      <c r="K83" s="30"/>
      <c r="L83" s="5"/>
      <c r="M83" s="31"/>
      <c r="N83" s="31"/>
      <c r="O83" s="31"/>
      <c r="P83" s="31"/>
    </row>
    <row r="84" spans="1:18" ht="13" x14ac:dyDescent="0.3">
      <c r="A84" s="3">
        <f t="shared" si="8"/>
        <v>28</v>
      </c>
      <c r="B84" s="32" t="s">
        <v>41</v>
      </c>
      <c r="C84" s="33">
        <f t="shared" si="9"/>
        <v>6.59</v>
      </c>
      <c r="D84" s="34">
        <v>31</v>
      </c>
      <c r="E84" s="35">
        <f t="shared" si="11"/>
        <v>24166666.666666672</v>
      </c>
      <c r="F84" s="36"/>
      <c r="G84" s="35">
        <f t="shared" si="12"/>
        <v>208333.33333333334</v>
      </c>
      <c r="H84" s="35">
        <f t="shared" si="7"/>
        <v>133859.37500000003</v>
      </c>
      <c r="I84" s="36">
        <f t="shared" si="10"/>
        <v>342192.70833333337</v>
      </c>
      <c r="J84" s="36"/>
      <c r="K84" s="37">
        <v>2028</v>
      </c>
      <c r="L84" s="38">
        <f>SUM(I73:I84)+J73</f>
        <v>2501350.8101851856</v>
      </c>
      <c r="M84" s="31">
        <f>SUM(N84:P84)</f>
        <v>2501350.8101851852</v>
      </c>
      <c r="N84" s="31">
        <f>SUM(G73:G84)</f>
        <v>833333.33333333337</v>
      </c>
      <c r="O84" s="31">
        <f>SUM(H73:H84)</f>
        <v>1668017.4768518519</v>
      </c>
      <c r="P84" s="31">
        <f>SUM(J73:J84)</f>
        <v>0</v>
      </c>
    </row>
    <row r="85" spans="1:18" x14ac:dyDescent="0.25">
      <c r="A85" s="3">
        <f t="shared" si="8"/>
        <v>29</v>
      </c>
      <c r="B85" s="26" t="s">
        <v>24</v>
      </c>
      <c r="C85" s="27">
        <f t="shared" si="9"/>
        <v>6.59</v>
      </c>
      <c r="D85" s="11">
        <v>31</v>
      </c>
      <c r="E85" s="28">
        <f t="shared" si="11"/>
        <v>23958333.33333334</v>
      </c>
      <c r="F85" s="5"/>
      <c r="G85" s="29">
        <f t="shared" si="12"/>
        <v>208333.33333333334</v>
      </c>
      <c r="H85" s="28">
        <f t="shared" si="7"/>
        <v>137139.12037037042</v>
      </c>
      <c r="I85" s="5">
        <f t="shared" si="10"/>
        <v>345472.45370370377</v>
      </c>
      <c r="J85" s="5"/>
      <c r="K85" s="30"/>
      <c r="L85" s="5"/>
      <c r="M85" s="31"/>
      <c r="N85" s="31"/>
      <c r="O85" s="31"/>
      <c r="P85" s="31"/>
    </row>
    <row r="86" spans="1:18" x14ac:dyDescent="0.25">
      <c r="A86" s="3">
        <f t="shared" si="8"/>
        <v>30</v>
      </c>
      <c r="B86" s="26" t="s">
        <v>25</v>
      </c>
      <c r="C86" s="27">
        <f t="shared" si="9"/>
        <v>6.59</v>
      </c>
      <c r="D86" s="11">
        <v>28</v>
      </c>
      <c r="E86" s="28">
        <f t="shared" si="11"/>
        <v>23750000.000000007</v>
      </c>
      <c r="F86" s="5"/>
      <c r="G86" s="29">
        <f t="shared" si="12"/>
        <v>208333.33333333334</v>
      </c>
      <c r="H86" s="28">
        <f t="shared" si="7"/>
        <v>135956.8865740741</v>
      </c>
      <c r="I86" s="5">
        <f t="shared" si="10"/>
        <v>344290.21990740742</v>
      </c>
      <c r="J86" s="5"/>
      <c r="K86" s="30"/>
      <c r="L86" s="5"/>
      <c r="M86" s="31"/>
      <c r="N86" s="31"/>
      <c r="O86" s="31"/>
      <c r="P86" s="31"/>
    </row>
    <row r="87" spans="1:18" x14ac:dyDescent="0.25">
      <c r="A87" s="3">
        <f t="shared" si="8"/>
        <v>31</v>
      </c>
      <c r="B87" s="26" t="s">
        <v>26</v>
      </c>
      <c r="C87" s="27">
        <f t="shared" si="9"/>
        <v>6.59</v>
      </c>
      <c r="D87" s="11">
        <v>31</v>
      </c>
      <c r="E87" s="28">
        <f t="shared" si="11"/>
        <v>23541666.666666675</v>
      </c>
      <c r="F87" s="5"/>
      <c r="G87" s="29">
        <f t="shared" si="12"/>
        <v>208333.33333333334</v>
      </c>
      <c r="H87" s="28">
        <f t="shared" si="7"/>
        <v>121731.9444444445</v>
      </c>
      <c r="I87" s="5">
        <f t="shared" si="10"/>
        <v>330065.27777777787</v>
      </c>
      <c r="J87" s="5"/>
      <c r="K87" s="30"/>
      <c r="L87" s="5"/>
      <c r="M87" s="31"/>
      <c r="N87" s="31"/>
      <c r="O87" s="31"/>
      <c r="P87" s="31"/>
    </row>
    <row r="88" spans="1:18" x14ac:dyDescent="0.25">
      <c r="A88" s="3">
        <f t="shared" si="8"/>
        <v>32</v>
      </c>
      <c r="B88" s="26" t="s">
        <v>27</v>
      </c>
      <c r="C88" s="27">
        <f t="shared" si="9"/>
        <v>6.59</v>
      </c>
      <c r="D88" s="11">
        <v>30</v>
      </c>
      <c r="E88" s="28">
        <f t="shared" si="11"/>
        <v>23333333.333333343</v>
      </c>
      <c r="F88" s="5"/>
      <c r="G88" s="29">
        <f t="shared" si="12"/>
        <v>208333.33333333334</v>
      </c>
      <c r="H88" s="28">
        <f t="shared" si="7"/>
        <v>133592.41898148152</v>
      </c>
      <c r="I88" s="5">
        <f t="shared" si="10"/>
        <v>341925.75231481483</v>
      </c>
      <c r="J88" s="5"/>
      <c r="K88" s="30"/>
      <c r="L88" s="5"/>
      <c r="M88" s="31"/>
      <c r="N88" s="31"/>
      <c r="O88" s="31"/>
      <c r="P88" s="31"/>
    </row>
    <row r="89" spans="1:18" x14ac:dyDescent="0.25">
      <c r="A89" s="3">
        <f t="shared" si="8"/>
        <v>33</v>
      </c>
      <c r="B89" s="26" t="s">
        <v>28</v>
      </c>
      <c r="C89" s="27">
        <f t="shared" si="9"/>
        <v>6.59</v>
      </c>
      <c r="D89" s="11">
        <v>31</v>
      </c>
      <c r="E89" s="28">
        <f t="shared" si="11"/>
        <v>23125000.000000011</v>
      </c>
      <c r="F89" s="5"/>
      <c r="G89" s="29">
        <f t="shared" si="12"/>
        <v>208333.33333333334</v>
      </c>
      <c r="H89" s="28">
        <f t="shared" si="7"/>
        <v>128138.88888888895</v>
      </c>
      <c r="I89" s="5">
        <f t="shared" si="10"/>
        <v>336472.22222222231</v>
      </c>
      <c r="J89" s="5"/>
      <c r="K89" s="30"/>
      <c r="L89" s="5"/>
      <c r="M89" s="31"/>
      <c r="N89" s="31"/>
      <c r="O89" s="31"/>
      <c r="P89" s="31"/>
    </row>
    <row r="90" spans="1:18" x14ac:dyDescent="0.25">
      <c r="A90" s="3">
        <f t="shared" si="8"/>
        <v>34</v>
      </c>
      <c r="B90" s="26" t="s">
        <v>29</v>
      </c>
      <c r="C90" s="27">
        <f t="shared" si="9"/>
        <v>6.59</v>
      </c>
      <c r="D90" s="11">
        <v>30</v>
      </c>
      <c r="E90" s="28">
        <f t="shared" si="11"/>
        <v>22916666.666666679</v>
      </c>
      <c r="F90" s="5"/>
      <c r="G90" s="29">
        <f t="shared" si="12"/>
        <v>208333.33333333334</v>
      </c>
      <c r="H90" s="28">
        <f t="shared" si="7"/>
        <v>131227.95138888893</v>
      </c>
      <c r="I90" s="5">
        <f t="shared" si="10"/>
        <v>339561.28472222225</v>
      </c>
      <c r="J90" s="5"/>
      <c r="K90" s="30"/>
      <c r="L90" s="5"/>
      <c r="M90" s="31"/>
      <c r="N90" s="31"/>
      <c r="O90" s="31"/>
      <c r="P90" s="31"/>
    </row>
    <row r="91" spans="1:18" x14ac:dyDescent="0.25">
      <c r="A91" s="3">
        <f t="shared" si="8"/>
        <v>35</v>
      </c>
      <c r="B91" s="26" t="s">
        <v>30</v>
      </c>
      <c r="C91" s="27">
        <f t="shared" si="9"/>
        <v>6.59</v>
      </c>
      <c r="D91" s="11">
        <v>31</v>
      </c>
      <c r="E91" s="28">
        <f t="shared" si="11"/>
        <v>22708333.333333347</v>
      </c>
      <c r="F91" s="5"/>
      <c r="G91" s="29">
        <f t="shared" si="12"/>
        <v>208333.33333333334</v>
      </c>
      <c r="H91" s="28">
        <f t="shared" si="7"/>
        <v>125850.6944444445</v>
      </c>
      <c r="I91" s="5">
        <f t="shared" si="10"/>
        <v>334184.02777777787</v>
      </c>
      <c r="J91" s="5"/>
      <c r="K91" s="30"/>
      <c r="L91" s="5"/>
      <c r="M91" s="31"/>
      <c r="N91" s="31"/>
      <c r="O91" s="31"/>
      <c r="P91" s="31"/>
    </row>
    <row r="92" spans="1:18" x14ac:dyDescent="0.25">
      <c r="A92" s="3">
        <f t="shared" si="8"/>
        <v>36</v>
      </c>
      <c r="B92" s="26" t="s">
        <v>31</v>
      </c>
      <c r="C92" s="27">
        <f t="shared" si="9"/>
        <v>6.59</v>
      </c>
      <c r="D92" s="11">
        <v>31</v>
      </c>
      <c r="E92" s="28">
        <f t="shared" si="11"/>
        <v>22500000.000000015</v>
      </c>
      <c r="F92" s="5"/>
      <c r="G92" s="29">
        <f t="shared" si="12"/>
        <v>208333.33333333334</v>
      </c>
      <c r="H92" s="28">
        <f t="shared" si="7"/>
        <v>128863.48379629636</v>
      </c>
      <c r="I92" s="5">
        <f t="shared" si="10"/>
        <v>337196.81712962972</v>
      </c>
      <c r="J92" s="5"/>
      <c r="K92" s="30"/>
      <c r="L92" s="5"/>
      <c r="M92" s="31"/>
      <c r="N92" s="31"/>
      <c r="O92" s="31"/>
      <c r="P92" s="31"/>
      <c r="R92" s="40"/>
    </row>
    <row r="93" spans="1:18" x14ac:dyDescent="0.25">
      <c r="A93" s="3">
        <f t="shared" si="8"/>
        <v>37</v>
      </c>
      <c r="B93" s="26" t="s">
        <v>32</v>
      </c>
      <c r="C93" s="27">
        <f t="shared" si="9"/>
        <v>6.59</v>
      </c>
      <c r="D93" s="11">
        <v>30</v>
      </c>
      <c r="E93" s="28">
        <f t="shared" si="11"/>
        <v>22291666.666666683</v>
      </c>
      <c r="F93" s="5"/>
      <c r="G93" s="29">
        <f t="shared" si="12"/>
        <v>208333.33333333334</v>
      </c>
      <c r="H93" s="28">
        <f t="shared" si="7"/>
        <v>127681.25000000007</v>
      </c>
      <c r="I93" s="5">
        <f t="shared" si="10"/>
        <v>336014.58333333343</v>
      </c>
      <c r="J93" s="5"/>
      <c r="K93" s="30"/>
      <c r="L93" s="5"/>
      <c r="M93" s="31"/>
      <c r="N93" s="31"/>
      <c r="O93" s="31"/>
      <c r="P93" s="31"/>
    </row>
    <row r="94" spans="1:18" x14ac:dyDescent="0.25">
      <c r="A94" s="3">
        <f t="shared" si="8"/>
        <v>38</v>
      </c>
      <c r="B94" s="26" t="s">
        <v>33</v>
      </c>
      <c r="C94" s="27">
        <f t="shared" si="9"/>
        <v>6.59</v>
      </c>
      <c r="D94" s="11">
        <v>31</v>
      </c>
      <c r="E94" s="28">
        <f t="shared" si="11"/>
        <v>22083333.333333351</v>
      </c>
      <c r="F94" s="5"/>
      <c r="G94" s="29">
        <f t="shared" si="12"/>
        <v>208333.33333333334</v>
      </c>
      <c r="H94" s="28">
        <f t="shared" si="7"/>
        <v>122418.40277777785</v>
      </c>
      <c r="I94" s="5">
        <f t="shared" si="10"/>
        <v>330751.73611111118</v>
      </c>
      <c r="J94" s="5"/>
      <c r="K94" s="30"/>
      <c r="L94" s="5"/>
      <c r="M94" s="31"/>
      <c r="N94" s="31"/>
      <c r="O94" s="31"/>
      <c r="P94" s="31"/>
    </row>
    <row r="95" spans="1:18" x14ac:dyDescent="0.25">
      <c r="A95" s="3">
        <f t="shared" si="8"/>
        <v>39</v>
      </c>
      <c r="B95" s="26" t="s">
        <v>34</v>
      </c>
      <c r="C95" s="27">
        <f t="shared" si="9"/>
        <v>6.59</v>
      </c>
      <c r="D95" s="11">
        <v>30</v>
      </c>
      <c r="E95" s="28">
        <f t="shared" si="11"/>
        <v>21875000.000000019</v>
      </c>
      <c r="F95" s="5"/>
      <c r="G95" s="29">
        <f t="shared" si="12"/>
        <v>208333.33333333334</v>
      </c>
      <c r="H95" s="28">
        <f t="shared" si="7"/>
        <v>125316.78240740749</v>
      </c>
      <c r="I95" s="5">
        <f t="shared" si="10"/>
        <v>333650.11574074085</v>
      </c>
      <c r="J95" s="5"/>
      <c r="K95" s="30"/>
      <c r="L95" s="5"/>
      <c r="M95" s="31"/>
      <c r="N95" s="31"/>
      <c r="O95" s="31"/>
      <c r="P95" s="31"/>
    </row>
    <row r="96" spans="1:18" ht="13" x14ac:dyDescent="0.3">
      <c r="A96" s="3">
        <f t="shared" si="8"/>
        <v>40</v>
      </c>
      <c r="B96" s="32" t="s">
        <v>42</v>
      </c>
      <c r="C96" s="33">
        <f t="shared" si="9"/>
        <v>6.59</v>
      </c>
      <c r="D96" s="34">
        <v>31</v>
      </c>
      <c r="E96" s="35">
        <f t="shared" si="11"/>
        <v>21666666.666666687</v>
      </c>
      <c r="F96" s="36"/>
      <c r="G96" s="35">
        <f t="shared" si="12"/>
        <v>208333.33333333334</v>
      </c>
      <c r="H96" s="35">
        <f t="shared" si="7"/>
        <v>120130.20833333344</v>
      </c>
      <c r="I96" s="36">
        <f t="shared" si="10"/>
        <v>328463.5416666668</v>
      </c>
      <c r="J96" s="36"/>
      <c r="K96" s="37">
        <v>2029</v>
      </c>
      <c r="L96" s="38">
        <f>SUM(I85:I96)+J85</f>
        <v>4038048.0324074081</v>
      </c>
      <c r="M96" s="31">
        <f>SUM(N96:P96)</f>
        <v>4038048.0324074081</v>
      </c>
      <c r="N96" s="31">
        <f>SUM(G85:G96)</f>
        <v>2500000</v>
      </c>
      <c r="O96" s="31">
        <f>SUM(H85:H96)</f>
        <v>1538048.0324074081</v>
      </c>
      <c r="P96" s="31">
        <f>SUM(J85:J96)</f>
        <v>0</v>
      </c>
    </row>
    <row r="97" spans="1:16" x14ac:dyDescent="0.25">
      <c r="A97" s="3">
        <f t="shared" si="8"/>
        <v>41</v>
      </c>
      <c r="B97" s="26" t="s">
        <v>24</v>
      </c>
      <c r="C97" s="27">
        <f t="shared" si="9"/>
        <v>6.59</v>
      </c>
      <c r="D97" s="11">
        <v>31</v>
      </c>
      <c r="E97" s="28">
        <f t="shared" si="11"/>
        <v>21458333.333333354</v>
      </c>
      <c r="F97" s="5"/>
      <c r="G97" s="29">
        <f t="shared" si="12"/>
        <v>208333.33333333334</v>
      </c>
      <c r="H97" s="28">
        <f t="shared" si="7"/>
        <v>122952.3148148149</v>
      </c>
      <c r="I97" s="5">
        <f t="shared" si="10"/>
        <v>331285.64814814826</v>
      </c>
      <c r="J97" s="5"/>
      <c r="K97" s="30"/>
      <c r="L97" s="5"/>
      <c r="M97" s="31"/>
      <c r="N97" s="31"/>
      <c r="O97" s="31"/>
      <c r="P97" s="31"/>
    </row>
    <row r="98" spans="1:16" x14ac:dyDescent="0.25">
      <c r="A98" s="3">
        <f t="shared" si="8"/>
        <v>42</v>
      </c>
      <c r="B98" s="26" t="s">
        <v>25</v>
      </c>
      <c r="C98" s="27">
        <f t="shared" si="9"/>
        <v>6.59</v>
      </c>
      <c r="D98" s="11">
        <v>28</v>
      </c>
      <c r="E98" s="28">
        <f t="shared" si="11"/>
        <v>21250000.000000022</v>
      </c>
      <c r="F98" s="5"/>
      <c r="G98" s="29">
        <f t="shared" si="12"/>
        <v>208333.33333333334</v>
      </c>
      <c r="H98" s="28">
        <f t="shared" si="7"/>
        <v>121770.08101851863</v>
      </c>
      <c r="I98" s="5">
        <f t="shared" si="10"/>
        <v>330103.41435185197</v>
      </c>
      <c r="J98" s="5"/>
      <c r="K98" s="30"/>
      <c r="L98" s="5"/>
      <c r="M98" s="31"/>
      <c r="N98" s="31"/>
      <c r="O98" s="31"/>
      <c r="P98" s="31"/>
    </row>
    <row r="99" spans="1:16" x14ac:dyDescent="0.25">
      <c r="A99" s="3">
        <f t="shared" si="8"/>
        <v>43</v>
      </c>
      <c r="B99" s="26" t="s">
        <v>26</v>
      </c>
      <c r="C99" s="27">
        <f t="shared" si="9"/>
        <v>6.59</v>
      </c>
      <c r="D99" s="11">
        <v>31</v>
      </c>
      <c r="E99" s="28">
        <f t="shared" si="11"/>
        <v>21041666.66666669</v>
      </c>
      <c r="F99" s="5"/>
      <c r="G99" s="29">
        <f t="shared" si="12"/>
        <v>208333.33333333334</v>
      </c>
      <c r="H99" s="28">
        <f t="shared" si="7"/>
        <v>108918.05555555566</v>
      </c>
      <c r="I99" s="5">
        <f t="shared" si="10"/>
        <v>317251.38888888899</v>
      </c>
      <c r="J99" s="5"/>
      <c r="K99" s="30"/>
      <c r="L99" s="5"/>
      <c r="M99" s="31"/>
      <c r="N99" s="31"/>
      <c r="O99" s="31"/>
      <c r="P99" s="31"/>
    </row>
    <row r="100" spans="1:16" x14ac:dyDescent="0.25">
      <c r="A100" s="3">
        <f t="shared" si="8"/>
        <v>44</v>
      </c>
      <c r="B100" s="26" t="s">
        <v>27</v>
      </c>
      <c r="C100" s="27">
        <f t="shared" si="9"/>
        <v>6.59</v>
      </c>
      <c r="D100" s="11">
        <v>30</v>
      </c>
      <c r="E100" s="28">
        <f t="shared" si="11"/>
        <v>20833333.333333358</v>
      </c>
      <c r="F100" s="5"/>
      <c r="G100" s="29">
        <f t="shared" si="12"/>
        <v>208333.33333333334</v>
      </c>
      <c r="H100" s="28">
        <f t="shared" si="7"/>
        <v>119405.61342592604</v>
      </c>
      <c r="I100" s="5">
        <f t="shared" si="10"/>
        <v>327738.94675925939</v>
      </c>
      <c r="J100" s="5"/>
      <c r="K100" s="30"/>
      <c r="L100" s="5"/>
      <c r="M100" s="31"/>
      <c r="N100" s="31"/>
      <c r="O100" s="31"/>
      <c r="P100" s="31"/>
    </row>
    <row r="101" spans="1:16" x14ac:dyDescent="0.25">
      <c r="A101" s="3">
        <f t="shared" si="8"/>
        <v>45</v>
      </c>
      <c r="B101" s="26" t="s">
        <v>28</v>
      </c>
      <c r="C101" s="27">
        <f t="shared" si="9"/>
        <v>6.59</v>
      </c>
      <c r="D101" s="11">
        <v>31</v>
      </c>
      <c r="E101" s="28">
        <f t="shared" si="11"/>
        <v>20625000.000000026</v>
      </c>
      <c r="F101" s="5"/>
      <c r="G101" s="29">
        <f t="shared" si="12"/>
        <v>208333.33333333334</v>
      </c>
      <c r="H101" s="28">
        <f t="shared" si="7"/>
        <v>114409.72222222235</v>
      </c>
      <c r="I101" s="5">
        <f t="shared" si="10"/>
        <v>322743.05555555568</v>
      </c>
      <c r="J101" s="5"/>
      <c r="K101" s="30"/>
      <c r="L101" s="5"/>
      <c r="M101" s="31"/>
      <c r="N101" s="31"/>
      <c r="O101" s="31"/>
      <c r="P101" s="31"/>
    </row>
    <row r="102" spans="1:16" x14ac:dyDescent="0.25">
      <c r="A102" s="3">
        <f t="shared" si="8"/>
        <v>46</v>
      </c>
      <c r="B102" s="26" t="s">
        <v>29</v>
      </c>
      <c r="C102" s="27">
        <f t="shared" si="9"/>
        <v>6.59</v>
      </c>
      <c r="D102" s="11">
        <v>30</v>
      </c>
      <c r="E102" s="28">
        <f t="shared" si="11"/>
        <v>20416666.666666694</v>
      </c>
      <c r="F102" s="5"/>
      <c r="G102" s="29">
        <f t="shared" si="12"/>
        <v>208333.33333333334</v>
      </c>
      <c r="H102" s="28">
        <f t="shared" si="7"/>
        <v>117041.14583333347</v>
      </c>
      <c r="I102" s="5">
        <f t="shared" si="10"/>
        <v>325374.4791666668</v>
      </c>
      <c r="J102" s="5"/>
      <c r="K102" s="30"/>
      <c r="L102" s="5"/>
      <c r="M102" s="31"/>
      <c r="N102" s="31"/>
      <c r="O102" s="31"/>
      <c r="P102" s="31"/>
    </row>
    <row r="103" spans="1:16" x14ac:dyDescent="0.25">
      <c r="A103" s="3">
        <f t="shared" si="8"/>
        <v>47</v>
      </c>
      <c r="B103" s="26" t="s">
        <v>30</v>
      </c>
      <c r="C103" s="27">
        <f t="shared" si="9"/>
        <v>6.59</v>
      </c>
      <c r="D103" s="11">
        <v>31</v>
      </c>
      <c r="E103" s="28">
        <f t="shared" si="11"/>
        <v>20208333.333333362</v>
      </c>
      <c r="F103" s="5"/>
      <c r="G103" s="29">
        <f t="shared" si="12"/>
        <v>208333.33333333334</v>
      </c>
      <c r="H103" s="28">
        <f t="shared" si="7"/>
        <v>112121.52777777793</v>
      </c>
      <c r="I103" s="5">
        <f t="shared" si="10"/>
        <v>320454.86111111124</v>
      </c>
      <c r="J103" s="5"/>
      <c r="K103" s="30"/>
      <c r="L103" s="5"/>
      <c r="M103" s="31"/>
      <c r="N103" s="31"/>
      <c r="O103" s="31"/>
      <c r="P103" s="31"/>
    </row>
    <row r="104" spans="1:16" x14ac:dyDescent="0.25">
      <c r="A104" s="3">
        <f t="shared" si="8"/>
        <v>48</v>
      </c>
      <c r="B104" s="26" t="s">
        <v>31</v>
      </c>
      <c r="C104" s="27">
        <f t="shared" si="9"/>
        <v>6.59</v>
      </c>
      <c r="D104" s="11">
        <v>31</v>
      </c>
      <c r="E104" s="28">
        <f t="shared" si="11"/>
        <v>20000000.00000003</v>
      </c>
      <c r="F104" s="5"/>
      <c r="G104" s="29">
        <f t="shared" si="12"/>
        <v>208333.33333333334</v>
      </c>
      <c r="H104" s="28">
        <f t="shared" si="7"/>
        <v>114676.67824074089</v>
      </c>
      <c r="I104" s="5">
        <f t="shared" si="10"/>
        <v>323010.01157407422</v>
      </c>
      <c r="J104" s="5"/>
      <c r="K104" s="30"/>
      <c r="L104" s="5"/>
      <c r="M104" s="31"/>
      <c r="N104" s="31"/>
      <c r="O104" s="31"/>
      <c r="P104" s="31"/>
    </row>
    <row r="105" spans="1:16" x14ac:dyDescent="0.25">
      <c r="A105" s="3">
        <f t="shared" si="8"/>
        <v>49</v>
      </c>
      <c r="B105" s="26" t="s">
        <v>32</v>
      </c>
      <c r="C105" s="27">
        <f t="shared" si="9"/>
        <v>6.59</v>
      </c>
      <c r="D105" s="11">
        <v>30</v>
      </c>
      <c r="E105" s="28">
        <f t="shared" si="11"/>
        <v>19791666.666666698</v>
      </c>
      <c r="F105" s="5"/>
      <c r="G105" s="29">
        <f t="shared" si="12"/>
        <v>208333.33333333334</v>
      </c>
      <c r="H105" s="28">
        <f t="shared" si="7"/>
        <v>113494.44444444461</v>
      </c>
      <c r="I105" s="5">
        <f t="shared" si="10"/>
        <v>321827.77777777798</v>
      </c>
      <c r="J105" s="5"/>
      <c r="K105" s="30"/>
      <c r="L105" s="5"/>
      <c r="M105" s="31"/>
      <c r="N105" s="31"/>
      <c r="O105" s="31"/>
      <c r="P105" s="31"/>
    </row>
    <row r="106" spans="1:16" x14ac:dyDescent="0.25">
      <c r="A106" s="3">
        <f t="shared" si="8"/>
        <v>50</v>
      </c>
      <c r="B106" s="26" t="s">
        <v>33</v>
      </c>
      <c r="C106" s="27">
        <f t="shared" si="9"/>
        <v>6.59</v>
      </c>
      <c r="D106" s="11">
        <v>31</v>
      </c>
      <c r="E106" s="28">
        <f t="shared" si="11"/>
        <v>19583333.333333366</v>
      </c>
      <c r="F106" s="5"/>
      <c r="G106" s="29">
        <f t="shared" si="12"/>
        <v>208333.33333333334</v>
      </c>
      <c r="H106" s="28">
        <f t="shared" si="7"/>
        <v>108689.23611111128</v>
      </c>
      <c r="I106" s="5">
        <f t="shared" si="10"/>
        <v>317022.56944444461</v>
      </c>
      <c r="J106" s="5"/>
      <c r="K106" s="30"/>
      <c r="L106" s="5"/>
      <c r="M106" s="31"/>
      <c r="N106" s="31"/>
      <c r="O106" s="31"/>
      <c r="P106" s="31"/>
    </row>
    <row r="107" spans="1:16" x14ac:dyDescent="0.25">
      <c r="A107" s="3">
        <f t="shared" si="8"/>
        <v>51</v>
      </c>
      <c r="B107" s="26" t="s">
        <v>34</v>
      </c>
      <c r="C107" s="27">
        <f t="shared" si="9"/>
        <v>6.59</v>
      </c>
      <c r="D107" s="11">
        <v>30</v>
      </c>
      <c r="E107" s="28">
        <f t="shared" si="11"/>
        <v>19375000.000000034</v>
      </c>
      <c r="F107" s="5"/>
      <c r="G107" s="29">
        <f t="shared" si="12"/>
        <v>208333.33333333334</v>
      </c>
      <c r="H107" s="28">
        <f t="shared" si="7"/>
        <v>111129.97685185203</v>
      </c>
      <c r="I107" s="5">
        <f t="shared" si="10"/>
        <v>319463.3101851854</v>
      </c>
      <c r="J107" s="5"/>
      <c r="K107" s="30"/>
      <c r="L107" s="5"/>
      <c r="M107" s="31"/>
      <c r="N107" s="31"/>
      <c r="O107" s="31"/>
      <c r="P107" s="31"/>
    </row>
    <row r="108" spans="1:16" ht="13" x14ac:dyDescent="0.3">
      <c r="A108" s="3">
        <f t="shared" si="8"/>
        <v>52</v>
      </c>
      <c r="B108" s="32" t="s">
        <v>43</v>
      </c>
      <c r="C108" s="33">
        <f t="shared" si="9"/>
        <v>6.59</v>
      </c>
      <c r="D108" s="34">
        <v>31</v>
      </c>
      <c r="E108" s="35">
        <f t="shared" si="11"/>
        <v>19166666.666666701</v>
      </c>
      <c r="F108" s="36"/>
      <c r="G108" s="35">
        <f t="shared" si="12"/>
        <v>208333.33333333334</v>
      </c>
      <c r="H108" s="35">
        <f t="shared" si="7"/>
        <v>106401.04166666683</v>
      </c>
      <c r="I108" s="36">
        <f t="shared" si="10"/>
        <v>314734.37500000017</v>
      </c>
      <c r="J108" s="36"/>
      <c r="K108" s="37">
        <v>2030</v>
      </c>
      <c r="L108" s="38">
        <f>SUM(I97:I108)+J97</f>
        <v>3871009.8379629645</v>
      </c>
      <c r="M108" s="31">
        <f>SUM(N108:P108)</f>
        <v>3871009.8379629645</v>
      </c>
      <c r="N108" s="31">
        <f>SUM(G97:G108)</f>
        <v>2500000</v>
      </c>
      <c r="O108" s="31">
        <f>SUM(H97:H108)</f>
        <v>1371009.8379629648</v>
      </c>
      <c r="P108" s="31">
        <f>SUM(J97:J108)</f>
        <v>0</v>
      </c>
    </row>
    <row r="109" spans="1:16" x14ac:dyDescent="0.25">
      <c r="A109" s="3">
        <f t="shared" si="8"/>
        <v>53</v>
      </c>
      <c r="B109" s="26" t="s">
        <v>24</v>
      </c>
      <c r="C109" s="27">
        <f t="shared" si="9"/>
        <v>6.59</v>
      </c>
      <c r="D109" s="11">
        <v>31</v>
      </c>
      <c r="E109" s="28">
        <f t="shared" si="11"/>
        <v>18958333.333333369</v>
      </c>
      <c r="F109" s="5"/>
      <c r="G109" s="29">
        <f t="shared" si="12"/>
        <v>208333.33333333334</v>
      </c>
      <c r="H109" s="28">
        <f t="shared" si="7"/>
        <v>108765.50925925944</v>
      </c>
      <c r="I109" s="5">
        <f t="shared" si="10"/>
        <v>317098.84259259282</v>
      </c>
      <c r="J109" s="5"/>
      <c r="K109" s="30"/>
      <c r="L109" s="5"/>
      <c r="M109" s="31"/>
      <c r="N109" s="31"/>
      <c r="O109" s="31"/>
      <c r="P109" s="31"/>
    </row>
    <row r="110" spans="1:16" x14ac:dyDescent="0.25">
      <c r="A110" s="3">
        <f t="shared" si="8"/>
        <v>54</v>
      </c>
      <c r="B110" s="26" t="s">
        <v>25</v>
      </c>
      <c r="C110" s="27">
        <f t="shared" si="9"/>
        <v>6.59</v>
      </c>
      <c r="D110" s="11">
        <v>28</v>
      </c>
      <c r="E110" s="28">
        <f t="shared" si="11"/>
        <v>18750000.000000037</v>
      </c>
      <c r="F110" s="5"/>
      <c r="G110" s="29">
        <f t="shared" si="12"/>
        <v>208333.33333333334</v>
      </c>
      <c r="H110" s="28">
        <f t="shared" ref="H110:H173" si="13">E109*D109*C109/36000</f>
        <v>107583.27546296317</v>
      </c>
      <c r="I110" s="5">
        <f t="shared" si="10"/>
        <v>315916.60879629652</v>
      </c>
      <c r="J110" s="5"/>
      <c r="K110" s="30"/>
      <c r="L110" s="5"/>
      <c r="M110" s="31"/>
      <c r="N110" s="31"/>
      <c r="O110" s="31"/>
      <c r="P110" s="31"/>
    </row>
    <row r="111" spans="1:16" x14ac:dyDescent="0.25">
      <c r="A111" s="3">
        <f t="shared" si="8"/>
        <v>55</v>
      </c>
      <c r="B111" s="26" t="s">
        <v>26</v>
      </c>
      <c r="C111" s="27">
        <f t="shared" si="9"/>
        <v>6.59</v>
      </c>
      <c r="D111" s="11">
        <v>31</v>
      </c>
      <c r="E111" s="28">
        <f t="shared" si="11"/>
        <v>18541666.666666705</v>
      </c>
      <c r="F111" s="5"/>
      <c r="G111" s="29">
        <f t="shared" si="12"/>
        <v>208333.33333333334</v>
      </c>
      <c r="H111" s="28">
        <f t="shared" si="13"/>
        <v>96104.166666666861</v>
      </c>
      <c r="I111" s="5">
        <f t="shared" si="10"/>
        <v>304437.50000000023</v>
      </c>
      <c r="J111" s="5"/>
      <c r="K111" s="30"/>
      <c r="L111" s="5"/>
      <c r="M111" s="31"/>
      <c r="N111" s="31"/>
      <c r="O111" s="31"/>
      <c r="P111" s="31"/>
    </row>
    <row r="112" spans="1:16" x14ac:dyDescent="0.25">
      <c r="A112" s="3">
        <f t="shared" si="8"/>
        <v>56</v>
      </c>
      <c r="B112" s="26" t="s">
        <v>27</v>
      </c>
      <c r="C112" s="27">
        <f t="shared" si="9"/>
        <v>6.59</v>
      </c>
      <c r="D112" s="11">
        <v>30</v>
      </c>
      <c r="E112" s="28">
        <f t="shared" si="11"/>
        <v>18333333.333333373</v>
      </c>
      <c r="F112" s="5"/>
      <c r="G112" s="29">
        <f t="shared" si="12"/>
        <v>208333.33333333334</v>
      </c>
      <c r="H112" s="28">
        <f t="shared" si="13"/>
        <v>105218.80787037057</v>
      </c>
      <c r="I112" s="5">
        <f t="shared" si="10"/>
        <v>313552.14120370394</v>
      </c>
      <c r="J112" s="5"/>
      <c r="K112" s="30"/>
      <c r="L112" s="5"/>
      <c r="M112" s="31"/>
      <c r="N112" s="31"/>
      <c r="O112" s="31"/>
      <c r="P112" s="31"/>
    </row>
    <row r="113" spans="1:16" x14ac:dyDescent="0.25">
      <c r="A113" s="3">
        <f t="shared" si="8"/>
        <v>57</v>
      </c>
      <c r="B113" s="26" t="s">
        <v>28</v>
      </c>
      <c r="C113" s="27">
        <f t="shared" si="9"/>
        <v>6.59</v>
      </c>
      <c r="D113" s="11">
        <v>31</v>
      </c>
      <c r="E113" s="28">
        <f t="shared" si="11"/>
        <v>18125000.000000041</v>
      </c>
      <c r="F113" s="5"/>
      <c r="G113" s="29">
        <f t="shared" si="12"/>
        <v>208333.33333333334</v>
      </c>
      <c r="H113" s="28">
        <f t="shared" si="13"/>
        <v>100680.55555555577</v>
      </c>
      <c r="I113" s="5">
        <f t="shared" si="10"/>
        <v>309013.88888888911</v>
      </c>
      <c r="J113" s="5"/>
      <c r="K113" s="30"/>
      <c r="L113" s="5"/>
      <c r="M113" s="31"/>
      <c r="N113" s="31"/>
      <c r="O113" s="31"/>
      <c r="P113" s="31"/>
    </row>
    <row r="114" spans="1:16" x14ac:dyDescent="0.25">
      <c r="A114" s="3">
        <f t="shared" si="8"/>
        <v>58</v>
      </c>
      <c r="B114" s="26" t="s">
        <v>29</v>
      </c>
      <c r="C114" s="27">
        <f t="shared" si="9"/>
        <v>6.59</v>
      </c>
      <c r="D114" s="11">
        <v>30</v>
      </c>
      <c r="E114" s="28">
        <f t="shared" si="11"/>
        <v>17916666.666666709</v>
      </c>
      <c r="F114" s="5"/>
      <c r="G114" s="29">
        <f t="shared" si="12"/>
        <v>208333.33333333334</v>
      </c>
      <c r="H114" s="28">
        <f t="shared" si="13"/>
        <v>102854.34027777801</v>
      </c>
      <c r="I114" s="5">
        <f t="shared" si="10"/>
        <v>311187.67361111136</v>
      </c>
      <c r="J114" s="5"/>
      <c r="K114" s="30"/>
      <c r="L114" s="5"/>
      <c r="M114" s="31"/>
      <c r="N114" s="31"/>
      <c r="O114" s="31"/>
      <c r="P114" s="31"/>
    </row>
    <row r="115" spans="1:16" x14ac:dyDescent="0.25">
      <c r="A115" s="3">
        <f t="shared" si="8"/>
        <v>59</v>
      </c>
      <c r="B115" s="26" t="s">
        <v>30</v>
      </c>
      <c r="C115" s="27">
        <f t="shared" si="9"/>
        <v>6.59</v>
      </c>
      <c r="D115" s="11">
        <v>31</v>
      </c>
      <c r="E115" s="28">
        <f t="shared" si="11"/>
        <v>17708333.333333377</v>
      </c>
      <c r="F115" s="5"/>
      <c r="G115" s="29">
        <f t="shared" si="12"/>
        <v>208333.33333333334</v>
      </c>
      <c r="H115" s="28">
        <f t="shared" si="13"/>
        <v>98392.361111111342</v>
      </c>
      <c r="I115" s="5">
        <f t="shared" si="10"/>
        <v>306725.69444444467</v>
      </c>
      <c r="J115" s="5"/>
      <c r="K115" s="30"/>
      <c r="L115" s="5"/>
      <c r="M115" s="31"/>
      <c r="N115" s="31"/>
      <c r="O115" s="31"/>
      <c r="P115" s="31"/>
    </row>
    <row r="116" spans="1:16" x14ac:dyDescent="0.25">
      <c r="A116" s="3">
        <f t="shared" si="8"/>
        <v>60</v>
      </c>
      <c r="B116" s="26" t="s">
        <v>31</v>
      </c>
      <c r="C116" s="27">
        <f t="shared" si="9"/>
        <v>6.59</v>
      </c>
      <c r="D116" s="11">
        <v>31</v>
      </c>
      <c r="E116" s="28">
        <f t="shared" si="11"/>
        <v>17500000.000000045</v>
      </c>
      <c r="F116" s="5"/>
      <c r="G116" s="29">
        <f t="shared" si="12"/>
        <v>208333.33333333334</v>
      </c>
      <c r="H116" s="28">
        <f t="shared" si="13"/>
        <v>100489.87268518543</v>
      </c>
      <c r="I116" s="5">
        <f t="shared" si="10"/>
        <v>308823.20601851877</v>
      </c>
      <c r="J116" s="5"/>
      <c r="K116" s="30"/>
      <c r="L116" s="5"/>
      <c r="M116" s="31"/>
      <c r="N116" s="31"/>
      <c r="O116" s="31"/>
      <c r="P116" s="31"/>
    </row>
    <row r="117" spans="1:16" x14ac:dyDescent="0.25">
      <c r="A117" s="3">
        <f t="shared" si="8"/>
        <v>61</v>
      </c>
      <c r="B117" s="26" t="s">
        <v>32</v>
      </c>
      <c r="C117" s="27">
        <f t="shared" si="9"/>
        <v>6.59</v>
      </c>
      <c r="D117" s="11">
        <v>30</v>
      </c>
      <c r="E117" s="28">
        <f t="shared" si="11"/>
        <v>17291666.666666713</v>
      </c>
      <c r="F117" s="5"/>
      <c r="G117" s="29">
        <f t="shared" si="12"/>
        <v>208333.33333333334</v>
      </c>
      <c r="H117" s="28">
        <f t="shared" si="13"/>
        <v>99307.638888889152</v>
      </c>
      <c r="I117" s="5">
        <f t="shared" si="10"/>
        <v>307640.97222222248</v>
      </c>
      <c r="J117" s="5"/>
      <c r="K117" s="30"/>
      <c r="L117" s="5"/>
      <c r="M117" s="31"/>
      <c r="N117" s="31"/>
      <c r="O117" s="31"/>
      <c r="P117" s="31"/>
    </row>
    <row r="118" spans="1:16" x14ac:dyDescent="0.25">
      <c r="A118" s="3">
        <f t="shared" si="8"/>
        <v>62</v>
      </c>
      <c r="B118" s="26" t="s">
        <v>33</v>
      </c>
      <c r="C118" s="27">
        <f t="shared" si="9"/>
        <v>6.59</v>
      </c>
      <c r="D118" s="11">
        <v>31</v>
      </c>
      <c r="E118" s="28">
        <f t="shared" si="11"/>
        <v>17083333.333333381</v>
      </c>
      <c r="F118" s="5"/>
      <c r="G118" s="29">
        <f t="shared" si="12"/>
        <v>208333.33333333334</v>
      </c>
      <c r="H118" s="28">
        <f t="shared" si="13"/>
        <v>94960.0694444447</v>
      </c>
      <c r="I118" s="5">
        <f t="shared" si="10"/>
        <v>303293.40277777804</v>
      </c>
      <c r="J118" s="5"/>
      <c r="K118" s="30"/>
      <c r="L118" s="5"/>
      <c r="M118" s="31"/>
      <c r="N118" s="31"/>
      <c r="O118" s="31"/>
      <c r="P118" s="31"/>
    </row>
    <row r="119" spans="1:16" x14ac:dyDescent="0.25">
      <c r="A119" s="3">
        <f t="shared" si="8"/>
        <v>63</v>
      </c>
      <c r="B119" s="26" t="s">
        <v>34</v>
      </c>
      <c r="C119" s="27">
        <f t="shared" si="9"/>
        <v>6.59</v>
      </c>
      <c r="D119" s="11">
        <v>30</v>
      </c>
      <c r="E119" s="28">
        <f t="shared" si="11"/>
        <v>16875000.000000048</v>
      </c>
      <c r="F119" s="5"/>
      <c r="G119" s="29">
        <f t="shared" si="12"/>
        <v>208333.33333333334</v>
      </c>
      <c r="H119" s="28">
        <f t="shared" si="13"/>
        <v>96943.171296296554</v>
      </c>
      <c r="I119" s="5">
        <f t="shared" si="10"/>
        <v>305276.5046296299</v>
      </c>
      <c r="J119" s="5"/>
      <c r="K119" s="30"/>
      <c r="L119" s="5"/>
      <c r="M119" s="31"/>
      <c r="N119" s="31"/>
      <c r="O119" s="31"/>
      <c r="P119" s="31"/>
    </row>
    <row r="120" spans="1:16" ht="13" x14ac:dyDescent="0.3">
      <c r="A120" s="3">
        <f t="shared" si="8"/>
        <v>64</v>
      </c>
      <c r="B120" s="32" t="s">
        <v>44</v>
      </c>
      <c r="C120" s="33">
        <f t="shared" si="9"/>
        <v>6.59</v>
      </c>
      <c r="D120" s="34">
        <v>31</v>
      </c>
      <c r="E120" s="35">
        <f t="shared" si="11"/>
        <v>16666666.666666714</v>
      </c>
      <c r="F120" s="36"/>
      <c r="G120" s="35">
        <f t="shared" si="12"/>
        <v>208333.33333333334</v>
      </c>
      <c r="H120" s="35">
        <f t="shared" si="13"/>
        <v>92671.875000000262</v>
      </c>
      <c r="I120" s="36">
        <f t="shared" si="10"/>
        <v>301005.2083333336</v>
      </c>
      <c r="J120" s="36"/>
      <c r="K120" s="37">
        <v>2031</v>
      </c>
      <c r="L120" s="38">
        <f>SUM(I109:I120)+J109</f>
        <v>3703971.643518521</v>
      </c>
      <c r="M120" s="31">
        <f>SUM(N120:P120)</f>
        <v>3703971.6435185215</v>
      </c>
      <c r="N120" s="31">
        <f>SUM(G109:G120)</f>
        <v>2500000</v>
      </c>
      <c r="O120" s="31">
        <f>SUM(H109:H120)</f>
        <v>1203971.6435185212</v>
      </c>
      <c r="P120" s="31">
        <f>SUM(J109:J120)</f>
        <v>0</v>
      </c>
    </row>
    <row r="121" spans="1:16" x14ac:dyDescent="0.25">
      <c r="A121" s="3">
        <f t="shared" si="8"/>
        <v>65</v>
      </c>
      <c r="B121" s="26" t="s">
        <v>24</v>
      </c>
      <c r="C121" s="27">
        <f t="shared" si="9"/>
        <v>6.59</v>
      </c>
      <c r="D121" s="11">
        <v>31</v>
      </c>
      <c r="E121" s="28">
        <f t="shared" si="11"/>
        <v>16458333.333333381</v>
      </c>
      <c r="F121" s="5"/>
      <c r="G121" s="29">
        <f t="shared" si="12"/>
        <v>208333.33333333334</v>
      </c>
      <c r="H121" s="28">
        <f t="shared" si="13"/>
        <v>94578.70370370397</v>
      </c>
      <c r="I121" s="5">
        <f t="shared" si="10"/>
        <v>302912.03703703731</v>
      </c>
      <c r="J121" s="5"/>
      <c r="K121" s="30"/>
      <c r="L121" s="5"/>
      <c r="M121" s="31"/>
      <c r="N121" s="31"/>
      <c r="O121" s="31"/>
      <c r="P121" s="31"/>
    </row>
    <row r="122" spans="1:16" x14ac:dyDescent="0.25">
      <c r="A122" s="3">
        <f t="shared" ref="A122:A185" si="14">1+A121</f>
        <v>66</v>
      </c>
      <c r="B122" s="26" t="s">
        <v>25</v>
      </c>
      <c r="C122" s="27">
        <f t="shared" si="9"/>
        <v>6.59</v>
      </c>
      <c r="D122" s="11">
        <v>29</v>
      </c>
      <c r="E122" s="28">
        <f t="shared" si="11"/>
        <v>16250000.000000047</v>
      </c>
      <c r="F122" s="5"/>
      <c r="G122" s="29">
        <f t="shared" si="12"/>
        <v>208333.33333333334</v>
      </c>
      <c r="H122" s="28">
        <f t="shared" si="13"/>
        <v>93396.469907407678</v>
      </c>
      <c r="I122" s="5">
        <f t="shared" si="10"/>
        <v>301729.80324074102</v>
      </c>
      <c r="J122" s="5"/>
      <c r="K122" s="30"/>
      <c r="L122" s="5"/>
      <c r="M122" s="31"/>
      <c r="N122" s="31"/>
      <c r="O122" s="31"/>
      <c r="P122" s="31"/>
    </row>
    <row r="123" spans="1:16" x14ac:dyDescent="0.25">
      <c r="A123" s="3">
        <f t="shared" si="14"/>
        <v>67</v>
      </c>
      <c r="B123" s="26" t="s">
        <v>26</v>
      </c>
      <c r="C123" s="27">
        <f t="shared" si="9"/>
        <v>6.59</v>
      </c>
      <c r="D123" s="11">
        <v>31</v>
      </c>
      <c r="E123" s="28">
        <f t="shared" si="11"/>
        <v>16041666.666666713</v>
      </c>
      <c r="F123" s="5"/>
      <c r="G123" s="29">
        <f t="shared" si="12"/>
        <v>208333.33333333334</v>
      </c>
      <c r="H123" s="28">
        <f t="shared" si="13"/>
        <v>86264.930555555809</v>
      </c>
      <c r="I123" s="5">
        <f t="shared" si="10"/>
        <v>294598.26388888917</v>
      </c>
      <c r="J123" s="5"/>
      <c r="K123" s="30"/>
      <c r="L123" s="5"/>
      <c r="M123" s="31"/>
      <c r="N123" s="31"/>
      <c r="O123" s="31"/>
      <c r="P123" s="31"/>
    </row>
    <row r="124" spans="1:16" x14ac:dyDescent="0.25">
      <c r="A124" s="3">
        <f t="shared" si="14"/>
        <v>68</v>
      </c>
      <c r="B124" s="26" t="s">
        <v>27</v>
      </c>
      <c r="C124" s="27">
        <f t="shared" si="9"/>
        <v>6.59</v>
      </c>
      <c r="D124" s="11">
        <v>30</v>
      </c>
      <c r="E124" s="28">
        <f t="shared" si="11"/>
        <v>15833333.333333379</v>
      </c>
      <c r="F124" s="5"/>
      <c r="G124" s="29">
        <f t="shared" si="12"/>
        <v>208333.33333333334</v>
      </c>
      <c r="H124" s="28">
        <f t="shared" si="13"/>
        <v>91032.002314815079</v>
      </c>
      <c r="I124" s="5">
        <f t="shared" si="10"/>
        <v>299365.33564814844</v>
      </c>
      <c r="J124" s="5"/>
      <c r="K124" s="30"/>
      <c r="L124" s="5"/>
      <c r="M124" s="31"/>
      <c r="N124" s="31"/>
      <c r="O124" s="31"/>
      <c r="P124" s="31"/>
    </row>
    <row r="125" spans="1:16" x14ac:dyDescent="0.25">
      <c r="A125" s="3">
        <f t="shared" si="14"/>
        <v>69</v>
      </c>
      <c r="B125" s="26" t="s">
        <v>28</v>
      </c>
      <c r="C125" s="27">
        <f t="shared" si="9"/>
        <v>6.59</v>
      </c>
      <c r="D125" s="11">
        <v>31</v>
      </c>
      <c r="E125" s="28">
        <f t="shared" si="11"/>
        <v>15625000.000000045</v>
      </c>
      <c r="F125" s="5"/>
      <c r="G125" s="29">
        <f t="shared" si="12"/>
        <v>208333.33333333334</v>
      </c>
      <c r="H125" s="28">
        <f t="shared" si="13"/>
        <v>86951.388888889138</v>
      </c>
      <c r="I125" s="5">
        <f t="shared" si="10"/>
        <v>295284.72222222248</v>
      </c>
      <c r="J125" s="5"/>
      <c r="K125" s="30"/>
      <c r="L125" s="5"/>
      <c r="M125" s="31"/>
      <c r="N125" s="31"/>
      <c r="O125" s="31"/>
      <c r="P125" s="31"/>
    </row>
    <row r="126" spans="1:16" x14ac:dyDescent="0.25">
      <c r="A126" s="3">
        <f t="shared" si="14"/>
        <v>70</v>
      </c>
      <c r="B126" s="26" t="s">
        <v>29</v>
      </c>
      <c r="C126" s="27">
        <f t="shared" si="9"/>
        <v>6.59</v>
      </c>
      <c r="D126" s="11">
        <v>30</v>
      </c>
      <c r="E126" s="28">
        <f t="shared" si="11"/>
        <v>15416666.666666711</v>
      </c>
      <c r="F126" s="5"/>
      <c r="G126" s="29">
        <f t="shared" si="12"/>
        <v>208333.33333333334</v>
      </c>
      <c r="H126" s="28">
        <f t="shared" si="13"/>
        <v>88667.534722222481</v>
      </c>
      <c r="I126" s="5">
        <f t="shared" si="10"/>
        <v>297000.86805555585</v>
      </c>
      <c r="J126" s="5"/>
      <c r="K126" s="30"/>
      <c r="L126" s="5"/>
      <c r="M126" s="31"/>
      <c r="N126" s="31"/>
      <c r="O126" s="31"/>
      <c r="P126" s="31"/>
    </row>
    <row r="127" spans="1:16" x14ac:dyDescent="0.25">
      <c r="A127" s="3">
        <f t="shared" si="14"/>
        <v>71</v>
      </c>
      <c r="B127" s="26" t="s">
        <v>30</v>
      </c>
      <c r="C127" s="27">
        <f t="shared" si="9"/>
        <v>6.59</v>
      </c>
      <c r="D127" s="11">
        <v>31</v>
      </c>
      <c r="E127" s="28">
        <f t="shared" si="11"/>
        <v>15208333.333333377</v>
      </c>
      <c r="F127" s="5"/>
      <c r="G127" s="29">
        <f t="shared" si="12"/>
        <v>208333.33333333334</v>
      </c>
      <c r="H127" s="28">
        <f t="shared" si="13"/>
        <v>84663.194444444685</v>
      </c>
      <c r="I127" s="5">
        <f t="shared" si="10"/>
        <v>292996.52777777804</v>
      </c>
      <c r="J127" s="5"/>
      <c r="K127" s="30"/>
      <c r="L127" s="5"/>
      <c r="M127" s="31"/>
      <c r="N127" s="31"/>
      <c r="O127" s="31"/>
      <c r="P127" s="31"/>
    </row>
    <row r="128" spans="1:16" x14ac:dyDescent="0.25">
      <c r="A128" s="3">
        <f t="shared" si="14"/>
        <v>72</v>
      </c>
      <c r="B128" s="26" t="s">
        <v>31</v>
      </c>
      <c r="C128" s="27">
        <f t="shared" si="9"/>
        <v>6.59</v>
      </c>
      <c r="D128" s="11">
        <v>31</v>
      </c>
      <c r="E128" s="28">
        <f t="shared" si="11"/>
        <v>15000000.000000043</v>
      </c>
      <c r="F128" s="5"/>
      <c r="G128" s="29">
        <f t="shared" si="12"/>
        <v>208333.33333333334</v>
      </c>
      <c r="H128" s="28">
        <f t="shared" si="13"/>
        <v>86303.067129629882</v>
      </c>
      <c r="I128" s="5">
        <f t="shared" si="10"/>
        <v>294636.40046296321</v>
      </c>
      <c r="J128" s="5"/>
      <c r="K128" s="30"/>
      <c r="L128" s="5"/>
      <c r="M128" s="31"/>
      <c r="N128" s="31"/>
      <c r="O128" s="31"/>
      <c r="P128" s="31"/>
    </row>
    <row r="129" spans="1:16" x14ac:dyDescent="0.25">
      <c r="A129" s="3">
        <f t="shared" si="14"/>
        <v>73</v>
      </c>
      <c r="B129" s="26" t="s">
        <v>32</v>
      </c>
      <c r="C129" s="27">
        <f t="shared" si="9"/>
        <v>6.59</v>
      </c>
      <c r="D129" s="11">
        <v>30</v>
      </c>
      <c r="E129" s="28">
        <f t="shared" si="11"/>
        <v>14791666.666666709</v>
      </c>
      <c r="F129" s="5"/>
      <c r="G129" s="29">
        <f t="shared" si="12"/>
        <v>208333.33333333334</v>
      </c>
      <c r="H129" s="28">
        <f t="shared" si="13"/>
        <v>85120.833333333576</v>
      </c>
      <c r="I129" s="5">
        <f t="shared" si="10"/>
        <v>293454.16666666692</v>
      </c>
      <c r="J129" s="5"/>
      <c r="K129" s="30"/>
      <c r="L129" s="5"/>
      <c r="M129" s="31"/>
      <c r="N129" s="31"/>
      <c r="O129" s="31"/>
      <c r="P129" s="31"/>
    </row>
    <row r="130" spans="1:16" x14ac:dyDescent="0.25">
      <c r="A130" s="3">
        <f t="shared" si="14"/>
        <v>74</v>
      </c>
      <c r="B130" s="26" t="s">
        <v>33</v>
      </c>
      <c r="C130" s="27">
        <f t="shared" si="9"/>
        <v>6.59</v>
      </c>
      <c r="D130" s="11">
        <v>31</v>
      </c>
      <c r="E130" s="28">
        <f t="shared" si="11"/>
        <v>14583333.333333375</v>
      </c>
      <c r="F130" s="5"/>
      <c r="G130" s="29">
        <f t="shared" si="12"/>
        <v>208333.33333333334</v>
      </c>
      <c r="H130" s="28">
        <f t="shared" si="13"/>
        <v>81230.902777777999</v>
      </c>
      <c r="I130" s="5">
        <f t="shared" si="10"/>
        <v>289564.23611111136</v>
      </c>
      <c r="J130" s="5"/>
      <c r="K130" s="30"/>
      <c r="L130" s="5"/>
      <c r="M130" s="31"/>
      <c r="N130" s="31"/>
      <c r="O130" s="31"/>
      <c r="P130" s="31"/>
    </row>
    <row r="131" spans="1:16" x14ac:dyDescent="0.25">
      <c r="A131" s="3">
        <f t="shared" si="14"/>
        <v>75</v>
      </c>
      <c r="B131" s="26" t="s">
        <v>34</v>
      </c>
      <c r="C131" s="27">
        <f t="shared" si="9"/>
        <v>6.59</v>
      </c>
      <c r="D131" s="11">
        <v>30</v>
      </c>
      <c r="E131" s="28">
        <f t="shared" si="11"/>
        <v>14375000.000000041</v>
      </c>
      <c r="F131" s="5"/>
      <c r="G131" s="29">
        <f t="shared" si="12"/>
        <v>208333.33333333334</v>
      </c>
      <c r="H131" s="28">
        <f t="shared" si="13"/>
        <v>82756.365740740977</v>
      </c>
      <c r="I131" s="5">
        <f t="shared" si="10"/>
        <v>291089.69907407433</v>
      </c>
      <c r="J131" s="5"/>
      <c r="K131" s="30"/>
      <c r="L131" s="5"/>
      <c r="M131" s="31"/>
      <c r="N131" s="31"/>
      <c r="O131" s="31"/>
      <c r="P131" s="31"/>
    </row>
    <row r="132" spans="1:16" ht="13" x14ac:dyDescent="0.3">
      <c r="A132" s="3">
        <f t="shared" si="14"/>
        <v>76</v>
      </c>
      <c r="B132" s="32" t="s">
        <v>45</v>
      </c>
      <c r="C132" s="33">
        <f t="shared" si="9"/>
        <v>6.59</v>
      </c>
      <c r="D132" s="34">
        <v>31</v>
      </c>
      <c r="E132" s="35">
        <f t="shared" si="11"/>
        <v>14166666.666666707</v>
      </c>
      <c r="F132" s="36"/>
      <c r="G132" s="35">
        <f t="shared" si="12"/>
        <v>208333.33333333334</v>
      </c>
      <c r="H132" s="35">
        <f t="shared" si="13"/>
        <v>78942.708333333561</v>
      </c>
      <c r="I132" s="36">
        <f t="shared" si="10"/>
        <v>287276.04166666692</v>
      </c>
      <c r="J132" s="36"/>
      <c r="K132" s="37">
        <v>2032</v>
      </c>
      <c r="L132" s="38">
        <f>SUM(I121:I132)+J121</f>
        <v>3539908.1018518549</v>
      </c>
      <c r="M132" s="31">
        <f>SUM(N132:P132)</f>
        <v>3539908.1018518549</v>
      </c>
      <c r="N132" s="31">
        <f>SUM(G121:G132)</f>
        <v>2500000</v>
      </c>
      <c r="O132" s="31">
        <f>SUM(H121:H132)</f>
        <v>1039908.1018518549</v>
      </c>
      <c r="P132" s="31">
        <f>SUM(J121:J132)</f>
        <v>0</v>
      </c>
    </row>
    <row r="133" spans="1:16" x14ac:dyDescent="0.25">
      <c r="A133" s="3">
        <f t="shared" si="14"/>
        <v>77</v>
      </c>
      <c r="B133" s="26" t="s">
        <v>24</v>
      </c>
      <c r="C133" s="27">
        <f t="shared" si="9"/>
        <v>6.59</v>
      </c>
      <c r="D133" s="11">
        <v>31</v>
      </c>
      <c r="E133" s="28">
        <f t="shared" si="11"/>
        <v>13958333.333333373</v>
      </c>
      <c r="F133" s="5"/>
      <c r="G133" s="29">
        <f t="shared" si="12"/>
        <v>208333.33333333334</v>
      </c>
      <c r="H133" s="28">
        <f t="shared" si="13"/>
        <v>80391.898148148379</v>
      </c>
      <c r="I133" s="5">
        <f t="shared" si="10"/>
        <v>288725.23148148169</v>
      </c>
      <c r="J133" s="5"/>
      <c r="K133" s="30"/>
      <c r="L133" s="5"/>
      <c r="M133" s="31"/>
      <c r="N133" s="31"/>
      <c r="O133" s="31"/>
      <c r="P133" s="31"/>
    </row>
    <row r="134" spans="1:16" x14ac:dyDescent="0.25">
      <c r="A134" s="3">
        <f t="shared" si="14"/>
        <v>78</v>
      </c>
      <c r="B134" s="26" t="s">
        <v>25</v>
      </c>
      <c r="C134" s="27">
        <f t="shared" si="9"/>
        <v>6.59</v>
      </c>
      <c r="D134" s="11">
        <v>28</v>
      </c>
      <c r="E134" s="28">
        <f t="shared" si="11"/>
        <v>13750000.000000039</v>
      </c>
      <c r="F134" s="5"/>
      <c r="G134" s="29">
        <f t="shared" si="12"/>
        <v>208333.33333333334</v>
      </c>
      <c r="H134" s="28">
        <f t="shared" si="13"/>
        <v>79209.664351852072</v>
      </c>
      <c r="I134" s="5">
        <f t="shared" si="10"/>
        <v>287542.9976851854</v>
      </c>
      <c r="J134" s="5"/>
      <c r="K134" s="30"/>
      <c r="L134" s="5"/>
      <c r="M134" s="31"/>
      <c r="N134" s="31"/>
      <c r="O134" s="31"/>
      <c r="P134" s="31"/>
    </row>
    <row r="135" spans="1:16" x14ac:dyDescent="0.25">
      <c r="A135" s="3">
        <f t="shared" si="14"/>
        <v>79</v>
      </c>
      <c r="B135" s="26" t="s">
        <v>26</v>
      </c>
      <c r="C135" s="27">
        <f t="shared" si="9"/>
        <v>6.59</v>
      </c>
      <c r="D135" s="11">
        <v>31</v>
      </c>
      <c r="E135" s="28">
        <f t="shared" si="11"/>
        <v>13541666.666666705</v>
      </c>
      <c r="F135" s="5"/>
      <c r="G135" s="29">
        <f t="shared" si="12"/>
        <v>208333.33333333334</v>
      </c>
      <c r="H135" s="28">
        <f t="shared" si="13"/>
        <v>70476.388888889094</v>
      </c>
      <c r="I135" s="5">
        <f t="shared" si="10"/>
        <v>278809.72222222242</v>
      </c>
      <c r="J135" s="5"/>
      <c r="K135" s="30"/>
      <c r="L135" s="5"/>
      <c r="M135" s="31"/>
      <c r="N135" s="31"/>
      <c r="O135" s="31"/>
      <c r="P135" s="31"/>
    </row>
    <row r="136" spans="1:16" x14ac:dyDescent="0.25">
      <c r="A136" s="3">
        <f t="shared" si="14"/>
        <v>80</v>
      </c>
      <c r="B136" s="26" t="s">
        <v>27</v>
      </c>
      <c r="C136" s="27">
        <f t="shared" si="9"/>
        <v>6.59</v>
      </c>
      <c r="D136" s="11">
        <v>30</v>
      </c>
      <c r="E136" s="28">
        <f t="shared" si="11"/>
        <v>13333333.333333371</v>
      </c>
      <c r="F136" s="5"/>
      <c r="G136" s="29">
        <f t="shared" si="12"/>
        <v>208333.33333333334</v>
      </c>
      <c r="H136" s="28">
        <f t="shared" si="13"/>
        <v>76845.196759259474</v>
      </c>
      <c r="I136" s="5">
        <f t="shared" si="10"/>
        <v>285178.53009259282</v>
      </c>
      <c r="J136" s="5"/>
      <c r="K136" s="30"/>
      <c r="L136" s="5"/>
      <c r="M136" s="31"/>
      <c r="N136" s="31"/>
      <c r="O136" s="31"/>
      <c r="P136" s="31"/>
    </row>
    <row r="137" spans="1:16" s="41" customFormat="1" x14ac:dyDescent="0.25">
      <c r="A137" s="41">
        <f t="shared" si="14"/>
        <v>81</v>
      </c>
      <c r="B137" s="39" t="s">
        <v>28</v>
      </c>
      <c r="C137" s="42">
        <f t="shared" si="9"/>
        <v>6.59</v>
      </c>
      <c r="D137" s="43">
        <v>31</v>
      </c>
      <c r="E137" s="44">
        <f t="shared" si="11"/>
        <v>13125000.000000037</v>
      </c>
      <c r="F137" s="16"/>
      <c r="G137" s="29">
        <f t="shared" si="12"/>
        <v>208333.33333333334</v>
      </c>
      <c r="H137" s="28">
        <f t="shared" si="13"/>
        <v>73222.222222222437</v>
      </c>
      <c r="I137" s="16">
        <f t="shared" si="10"/>
        <v>281555.55555555579</v>
      </c>
      <c r="J137" s="16"/>
      <c r="K137" s="45"/>
      <c r="L137" s="16"/>
      <c r="M137" s="46"/>
      <c r="N137" s="46"/>
      <c r="O137" s="46"/>
      <c r="P137" s="46"/>
    </row>
    <row r="138" spans="1:16" x14ac:dyDescent="0.25">
      <c r="A138" s="41">
        <f t="shared" si="14"/>
        <v>82</v>
      </c>
      <c r="B138" s="26" t="s">
        <v>29</v>
      </c>
      <c r="C138" s="27">
        <f t="shared" si="9"/>
        <v>6.59</v>
      </c>
      <c r="D138" s="11">
        <v>30</v>
      </c>
      <c r="E138" s="28">
        <f t="shared" si="11"/>
        <v>12916666.666666703</v>
      </c>
      <c r="F138" s="5"/>
      <c r="G138" s="29">
        <f t="shared" si="12"/>
        <v>208333.33333333334</v>
      </c>
      <c r="H138" s="28">
        <f t="shared" si="13"/>
        <v>74480.729166666875</v>
      </c>
      <c r="I138" s="5">
        <f t="shared" si="10"/>
        <v>282814.06250000023</v>
      </c>
      <c r="J138" s="5"/>
      <c r="K138" s="30"/>
      <c r="L138" s="5"/>
      <c r="M138" s="31"/>
      <c r="N138" s="31"/>
      <c r="O138" s="31"/>
      <c r="P138" s="31"/>
    </row>
    <row r="139" spans="1:16" x14ac:dyDescent="0.25">
      <c r="A139" s="41">
        <f t="shared" si="14"/>
        <v>83</v>
      </c>
      <c r="B139" s="26" t="s">
        <v>30</v>
      </c>
      <c r="C139" s="27">
        <f t="shared" si="9"/>
        <v>6.59</v>
      </c>
      <c r="D139" s="11">
        <v>31</v>
      </c>
      <c r="E139" s="28">
        <f t="shared" si="11"/>
        <v>12708333.333333369</v>
      </c>
      <c r="F139" s="5"/>
      <c r="G139" s="29">
        <f t="shared" si="12"/>
        <v>208333.33333333334</v>
      </c>
      <c r="H139" s="28">
        <f t="shared" si="13"/>
        <v>70934.02777777797</v>
      </c>
      <c r="I139" s="5">
        <f t="shared" si="10"/>
        <v>279267.3611111113</v>
      </c>
      <c r="J139" s="5"/>
      <c r="K139" s="30"/>
      <c r="L139" s="5"/>
      <c r="M139" s="31"/>
      <c r="N139" s="31"/>
      <c r="O139" s="31"/>
      <c r="P139" s="31"/>
    </row>
    <row r="140" spans="1:16" x14ac:dyDescent="0.25">
      <c r="A140" s="41">
        <f t="shared" si="14"/>
        <v>84</v>
      </c>
      <c r="B140" s="26" t="s">
        <v>31</v>
      </c>
      <c r="C140" s="27">
        <f t="shared" si="9"/>
        <v>6.59</v>
      </c>
      <c r="D140" s="11">
        <v>31</v>
      </c>
      <c r="E140" s="28">
        <f t="shared" si="11"/>
        <v>12500000.000000035</v>
      </c>
      <c r="F140" s="5"/>
      <c r="G140" s="29">
        <f t="shared" si="12"/>
        <v>208333.33333333334</v>
      </c>
      <c r="H140" s="28">
        <f t="shared" si="13"/>
        <v>72116.261574074277</v>
      </c>
      <c r="I140" s="5">
        <f t="shared" si="10"/>
        <v>280449.59490740765</v>
      </c>
      <c r="J140" s="5"/>
      <c r="K140" s="30"/>
      <c r="L140" s="5"/>
      <c r="M140" s="31"/>
      <c r="N140" s="31"/>
      <c r="O140" s="31"/>
      <c r="P140" s="31"/>
    </row>
    <row r="141" spans="1:16" x14ac:dyDescent="0.25">
      <c r="A141" s="41">
        <f t="shared" si="14"/>
        <v>85</v>
      </c>
      <c r="B141" s="26" t="s">
        <v>32</v>
      </c>
      <c r="C141" s="27">
        <f t="shared" si="9"/>
        <v>6.59</v>
      </c>
      <c r="D141" s="11">
        <v>30</v>
      </c>
      <c r="E141" s="28">
        <f t="shared" si="11"/>
        <v>12291666.666666701</v>
      </c>
      <c r="F141" s="5"/>
      <c r="G141" s="29">
        <f t="shared" si="12"/>
        <v>208333.33333333334</v>
      </c>
      <c r="H141" s="28">
        <f t="shared" si="13"/>
        <v>70934.02777777797</v>
      </c>
      <c r="I141" s="5">
        <f t="shared" ref="I141:I204" si="15">G141+H141</f>
        <v>279267.3611111113</v>
      </c>
      <c r="J141" s="5"/>
      <c r="K141" s="30"/>
      <c r="L141" s="5"/>
      <c r="M141" s="31"/>
      <c r="N141" s="31"/>
      <c r="O141" s="31"/>
      <c r="P141" s="31"/>
    </row>
    <row r="142" spans="1:16" x14ac:dyDescent="0.25">
      <c r="A142" s="41">
        <f t="shared" si="14"/>
        <v>86</v>
      </c>
      <c r="B142" s="26" t="s">
        <v>33</v>
      </c>
      <c r="C142" s="27">
        <f t="shared" ref="C142:C204" si="16">$F$7</f>
        <v>6.59</v>
      </c>
      <c r="D142" s="11">
        <v>31</v>
      </c>
      <c r="E142" s="28">
        <f t="shared" ref="E142:E204" si="17">E141+F142-G142</f>
        <v>12083333.333333367</v>
      </c>
      <c r="F142" s="5"/>
      <c r="G142" s="29">
        <f t="shared" si="12"/>
        <v>208333.33333333334</v>
      </c>
      <c r="H142" s="28">
        <f t="shared" si="13"/>
        <v>67501.736111111313</v>
      </c>
      <c r="I142" s="5">
        <f t="shared" si="15"/>
        <v>275835.06944444467</v>
      </c>
      <c r="J142" s="5"/>
      <c r="K142" s="30"/>
      <c r="L142" s="5"/>
      <c r="M142" s="31"/>
      <c r="N142" s="31"/>
      <c r="O142" s="31"/>
      <c r="P142" s="31"/>
    </row>
    <row r="143" spans="1:16" x14ac:dyDescent="0.25">
      <c r="A143" s="41">
        <f t="shared" si="14"/>
        <v>87</v>
      </c>
      <c r="B143" s="26" t="s">
        <v>34</v>
      </c>
      <c r="C143" s="27">
        <f t="shared" si="16"/>
        <v>6.59</v>
      </c>
      <c r="D143" s="11">
        <v>30</v>
      </c>
      <c r="E143" s="28">
        <f t="shared" si="17"/>
        <v>11875000.000000034</v>
      </c>
      <c r="F143" s="5"/>
      <c r="G143" s="29">
        <f t="shared" si="12"/>
        <v>208333.33333333334</v>
      </c>
      <c r="H143" s="28">
        <f t="shared" si="13"/>
        <v>68569.560185185386</v>
      </c>
      <c r="I143" s="5">
        <f t="shared" si="15"/>
        <v>276902.89351851871</v>
      </c>
      <c r="J143" s="5"/>
      <c r="K143" s="30"/>
      <c r="L143" s="5"/>
      <c r="M143" s="31"/>
      <c r="N143" s="31"/>
      <c r="O143" s="31"/>
      <c r="P143" s="31"/>
    </row>
    <row r="144" spans="1:16" ht="13" x14ac:dyDescent="0.3">
      <c r="A144" s="41">
        <f t="shared" si="14"/>
        <v>88</v>
      </c>
      <c r="B144" s="32" t="s">
        <v>46</v>
      </c>
      <c r="C144" s="33">
        <f t="shared" si="16"/>
        <v>6.59</v>
      </c>
      <c r="D144" s="34">
        <v>31</v>
      </c>
      <c r="E144" s="35">
        <f t="shared" si="17"/>
        <v>11666666.6666667</v>
      </c>
      <c r="F144" s="36"/>
      <c r="G144" s="35">
        <f t="shared" si="12"/>
        <v>208333.33333333334</v>
      </c>
      <c r="H144" s="35">
        <f t="shared" si="13"/>
        <v>65213.541666666853</v>
      </c>
      <c r="I144" s="36">
        <f t="shared" si="15"/>
        <v>273546.87500000017</v>
      </c>
      <c r="J144" s="36"/>
      <c r="K144" s="37">
        <v>2033</v>
      </c>
      <c r="L144" s="38">
        <f>SUM(I133:I144)+J133</f>
        <v>3369895.2546296315</v>
      </c>
      <c r="M144" s="31">
        <f>SUM(N144:P144)</f>
        <v>3369895.254629632</v>
      </c>
      <c r="N144" s="31">
        <f>SUM(G133:G144)</f>
        <v>2500000</v>
      </c>
      <c r="O144" s="31">
        <f>SUM(H133:H144)</f>
        <v>869895.25462963211</v>
      </c>
      <c r="P144" s="31">
        <f>SUM(J133:J144)</f>
        <v>0</v>
      </c>
    </row>
    <row r="145" spans="1:16" x14ac:dyDescent="0.25">
      <c r="A145" s="41">
        <f t="shared" si="14"/>
        <v>89</v>
      </c>
      <c r="B145" s="26" t="s">
        <v>24</v>
      </c>
      <c r="C145" s="27">
        <f t="shared" si="16"/>
        <v>6.59</v>
      </c>
      <c r="D145" s="11">
        <v>31</v>
      </c>
      <c r="E145" s="28">
        <f t="shared" si="17"/>
        <v>11458333.333333366</v>
      </c>
      <c r="F145" s="5"/>
      <c r="G145" s="29">
        <f t="shared" si="12"/>
        <v>208333.33333333334</v>
      </c>
      <c r="H145" s="28">
        <f t="shared" si="13"/>
        <v>66205.092592592788</v>
      </c>
      <c r="I145" s="5">
        <f t="shared" si="15"/>
        <v>274538.42592592613</v>
      </c>
      <c r="J145" s="5"/>
      <c r="K145" s="30"/>
      <c r="L145" s="5"/>
      <c r="M145" s="31"/>
      <c r="N145" s="31"/>
      <c r="O145" s="31"/>
      <c r="P145" s="31"/>
    </row>
    <row r="146" spans="1:16" x14ac:dyDescent="0.25">
      <c r="A146" s="41">
        <f t="shared" si="14"/>
        <v>90</v>
      </c>
      <c r="B146" s="26" t="s">
        <v>25</v>
      </c>
      <c r="C146" s="27">
        <f t="shared" si="16"/>
        <v>6.59</v>
      </c>
      <c r="D146" s="11">
        <v>28</v>
      </c>
      <c r="E146" s="28">
        <f t="shared" si="17"/>
        <v>11250000.000000032</v>
      </c>
      <c r="F146" s="5"/>
      <c r="G146" s="29">
        <f t="shared" ref="G146:G200" si="18">G145</f>
        <v>208333.33333333334</v>
      </c>
      <c r="H146" s="28">
        <f t="shared" si="13"/>
        <v>65022.858796296474</v>
      </c>
      <c r="I146" s="5">
        <f t="shared" si="15"/>
        <v>273356.19212962984</v>
      </c>
      <c r="J146" s="5"/>
      <c r="K146" s="30"/>
      <c r="L146" s="5"/>
      <c r="M146" s="31"/>
      <c r="N146" s="31"/>
      <c r="O146" s="31"/>
      <c r="P146" s="31"/>
    </row>
    <row r="147" spans="1:16" x14ac:dyDescent="0.25">
      <c r="A147" s="41">
        <f t="shared" si="14"/>
        <v>91</v>
      </c>
      <c r="B147" s="26" t="s">
        <v>26</v>
      </c>
      <c r="C147" s="27">
        <f t="shared" si="16"/>
        <v>6.59</v>
      </c>
      <c r="D147" s="11">
        <v>31</v>
      </c>
      <c r="E147" s="28">
        <f t="shared" si="17"/>
        <v>11041666.666666698</v>
      </c>
      <c r="F147" s="5"/>
      <c r="G147" s="29">
        <f t="shared" si="18"/>
        <v>208333.33333333334</v>
      </c>
      <c r="H147" s="28">
        <f t="shared" si="13"/>
        <v>57662.500000000167</v>
      </c>
      <c r="I147" s="5">
        <f t="shared" si="15"/>
        <v>265995.83333333349</v>
      </c>
      <c r="J147" s="5"/>
      <c r="K147" s="30"/>
      <c r="L147" s="5"/>
      <c r="M147" s="31"/>
      <c r="N147" s="31"/>
      <c r="O147" s="31"/>
      <c r="P147" s="31"/>
    </row>
    <row r="148" spans="1:16" x14ac:dyDescent="0.25">
      <c r="A148" s="41">
        <f t="shared" si="14"/>
        <v>92</v>
      </c>
      <c r="B148" s="26" t="s">
        <v>27</v>
      </c>
      <c r="C148" s="27">
        <f t="shared" si="16"/>
        <v>6.59</v>
      </c>
      <c r="D148" s="11">
        <v>30</v>
      </c>
      <c r="E148" s="28">
        <f t="shared" si="17"/>
        <v>10833333.333333364</v>
      </c>
      <c r="F148" s="5"/>
      <c r="G148" s="29">
        <f t="shared" si="18"/>
        <v>208333.33333333334</v>
      </c>
      <c r="H148" s="28">
        <f t="shared" si="13"/>
        <v>62658.391203703883</v>
      </c>
      <c r="I148" s="5">
        <f t="shared" si="15"/>
        <v>270991.7245370372</v>
      </c>
      <c r="J148" s="5"/>
      <c r="K148" s="30"/>
      <c r="L148" s="5"/>
      <c r="M148" s="31"/>
      <c r="N148" s="31"/>
      <c r="O148" s="31"/>
      <c r="P148" s="31"/>
    </row>
    <row r="149" spans="1:16" x14ac:dyDescent="0.25">
      <c r="A149" s="41">
        <f t="shared" si="14"/>
        <v>93</v>
      </c>
      <c r="B149" s="26" t="s">
        <v>28</v>
      </c>
      <c r="C149" s="27">
        <f t="shared" si="16"/>
        <v>6.59</v>
      </c>
      <c r="D149" s="11">
        <v>31</v>
      </c>
      <c r="E149" s="28">
        <f t="shared" si="17"/>
        <v>10625000.00000003</v>
      </c>
      <c r="F149" s="5"/>
      <c r="G149" s="29">
        <f t="shared" si="18"/>
        <v>208333.33333333334</v>
      </c>
      <c r="H149" s="28">
        <f t="shared" si="13"/>
        <v>59493.055555555722</v>
      </c>
      <c r="I149" s="5">
        <f t="shared" si="15"/>
        <v>267826.38888888905</v>
      </c>
      <c r="J149" s="5"/>
      <c r="K149" s="30"/>
      <c r="L149" s="5"/>
      <c r="M149" s="31"/>
      <c r="N149" s="31"/>
      <c r="O149" s="31"/>
      <c r="P149" s="31"/>
    </row>
    <row r="150" spans="1:16" x14ac:dyDescent="0.25">
      <c r="A150" s="41">
        <f t="shared" si="14"/>
        <v>94</v>
      </c>
      <c r="B150" s="26" t="s">
        <v>29</v>
      </c>
      <c r="C150" s="27">
        <f t="shared" si="16"/>
        <v>6.59</v>
      </c>
      <c r="D150" s="11">
        <v>30</v>
      </c>
      <c r="E150" s="28">
        <f t="shared" si="17"/>
        <v>10416666.666666696</v>
      </c>
      <c r="F150" s="5"/>
      <c r="G150" s="29">
        <f t="shared" si="18"/>
        <v>208333.33333333334</v>
      </c>
      <c r="H150" s="28">
        <f t="shared" si="13"/>
        <v>60293.923611111284</v>
      </c>
      <c r="I150" s="5">
        <f t="shared" si="15"/>
        <v>268627.25694444461</v>
      </c>
      <c r="J150" s="5"/>
      <c r="K150" s="30"/>
      <c r="L150" s="5"/>
      <c r="M150" s="31"/>
      <c r="N150" s="31"/>
      <c r="O150" s="31"/>
      <c r="P150" s="31"/>
    </row>
    <row r="151" spans="1:16" x14ac:dyDescent="0.25">
      <c r="A151" s="41">
        <f t="shared" si="14"/>
        <v>95</v>
      </c>
      <c r="B151" s="26" t="s">
        <v>30</v>
      </c>
      <c r="C151" s="27">
        <f t="shared" si="16"/>
        <v>6.59</v>
      </c>
      <c r="D151" s="11">
        <v>31</v>
      </c>
      <c r="E151" s="28">
        <f t="shared" si="17"/>
        <v>10208333.333333362</v>
      </c>
      <c r="F151" s="5"/>
      <c r="G151" s="29">
        <f t="shared" si="18"/>
        <v>208333.33333333334</v>
      </c>
      <c r="H151" s="28">
        <f t="shared" si="13"/>
        <v>57204.861111111277</v>
      </c>
      <c r="I151" s="5">
        <f t="shared" si="15"/>
        <v>265538.19444444461</v>
      </c>
      <c r="J151" s="5"/>
      <c r="K151" s="30"/>
      <c r="L151" s="5"/>
      <c r="M151" s="31"/>
      <c r="N151" s="31"/>
      <c r="O151" s="31"/>
      <c r="P151" s="31"/>
    </row>
    <row r="152" spans="1:16" x14ac:dyDescent="0.25">
      <c r="A152" s="41">
        <f t="shared" si="14"/>
        <v>96</v>
      </c>
      <c r="B152" s="26" t="s">
        <v>31</v>
      </c>
      <c r="C152" s="27">
        <f t="shared" si="16"/>
        <v>6.59</v>
      </c>
      <c r="D152" s="11">
        <v>31</v>
      </c>
      <c r="E152" s="28">
        <f t="shared" si="17"/>
        <v>10000000.000000028</v>
      </c>
      <c r="F152" s="5"/>
      <c r="G152" s="29">
        <f t="shared" si="18"/>
        <v>208333.33333333334</v>
      </c>
      <c r="H152" s="28">
        <f t="shared" si="13"/>
        <v>57929.456018518678</v>
      </c>
      <c r="I152" s="5">
        <f t="shared" si="15"/>
        <v>266262.78935185203</v>
      </c>
      <c r="J152" s="5"/>
      <c r="K152" s="30"/>
      <c r="L152" s="5"/>
      <c r="M152" s="31"/>
      <c r="N152" s="31"/>
      <c r="O152" s="31"/>
      <c r="P152" s="31"/>
    </row>
    <row r="153" spans="1:16" x14ac:dyDescent="0.25">
      <c r="A153" s="41">
        <f t="shared" si="14"/>
        <v>97</v>
      </c>
      <c r="B153" s="26" t="s">
        <v>32</v>
      </c>
      <c r="C153" s="27">
        <f t="shared" si="16"/>
        <v>6.59</v>
      </c>
      <c r="D153" s="11">
        <v>30</v>
      </c>
      <c r="E153" s="28">
        <f t="shared" si="17"/>
        <v>9791666.666666694</v>
      </c>
      <c r="F153" s="5"/>
      <c r="G153" s="29">
        <f t="shared" si="18"/>
        <v>208333.33333333334</v>
      </c>
      <c r="H153" s="28">
        <f t="shared" si="13"/>
        <v>56747.222222222386</v>
      </c>
      <c r="I153" s="5">
        <f t="shared" si="15"/>
        <v>265080.55555555574</v>
      </c>
      <c r="J153" s="5"/>
      <c r="K153" s="30"/>
      <c r="L153" s="5"/>
      <c r="M153" s="31"/>
      <c r="N153" s="31"/>
      <c r="O153" s="31"/>
      <c r="P153" s="31"/>
    </row>
    <row r="154" spans="1:16" x14ac:dyDescent="0.25">
      <c r="A154" s="41">
        <f t="shared" si="14"/>
        <v>98</v>
      </c>
      <c r="B154" s="26" t="s">
        <v>33</v>
      </c>
      <c r="C154" s="27">
        <f t="shared" si="16"/>
        <v>6.59</v>
      </c>
      <c r="D154" s="11">
        <v>31</v>
      </c>
      <c r="E154" s="28">
        <f t="shared" si="17"/>
        <v>9583333.33333336</v>
      </c>
      <c r="F154" s="5"/>
      <c r="G154" s="29">
        <f t="shared" si="18"/>
        <v>208333.33333333334</v>
      </c>
      <c r="H154" s="28">
        <f t="shared" si="13"/>
        <v>53772.569444444598</v>
      </c>
      <c r="I154" s="5">
        <f t="shared" si="15"/>
        <v>262105.90277777793</v>
      </c>
      <c r="J154" s="5"/>
      <c r="K154" s="30"/>
      <c r="L154" s="5"/>
      <c r="M154" s="31"/>
      <c r="N154" s="31"/>
      <c r="O154" s="31"/>
      <c r="P154" s="31"/>
    </row>
    <row r="155" spans="1:16" x14ac:dyDescent="0.25">
      <c r="A155" s="41">
        <f t="shared" si="14"/>
        <v>99</v>
      </c>
      <c r="B155" s="26" t="s">
        <v>34</v>
      </c>
      <c r="C155" s="27">
        <f t="shared" si="16"/>
        <v>6.59</v>
      </c>
      <c r="D155" s="11">
        <v>30</v>
      </c>
      <c r="E155" s="28">
        <f t="shared" si="17"/>
        <v>9375000.0000000261</v>
      </c>
      <c r="F155" s="5"/>
      <c r="G155" s="29">
        <f t="shared" si="18"/>
        <v>208333.33333333334</v>
      </c>
      <c r="H155" s="28">
        <f t="shared" si="13"/>
        <v>54382.754629629781</v>
      </c>
      <c r="I155" s="5">
        <f t="shared" si="15"/>
        <v>262716.08796296315</v>
      </c>
      <c r="J155" s="5"/>
      <c r="K155" s="30"/>
      <c r="L155" s="5"/>
      <c r="M155" s="31"/>
      <c r="N155" s="31"/>
      <c r="O155" s="31"/>
      <c r="P155" s="31"/>
    </row>
    <row r="156" spans="1:16" ht="13" x14ac:dyDescent="0.3">
      <c r="A156" s="41">
        <f t="shared" si="14"/>
        <v>100</v>
      </c>
      <c r="B156" s="32" t="s">
        <v>47</v>
      </c>
      <c r="C156" s="33">
        <f t="shared" si="16"/>
        <v>6.59</v>
      </c>
      <c r="D156" s="34">
        <v>31</v>
      </c>
      <c r="E156" s="35">
        <f t="shared" si="17"/>
        <v>9166666.6666666921</v>
      </c>
      <c r="F156" s="36"/>
      <c r="G156" s="35">
        <f t="shared" si="18"/>
        <v>208333.33333333334</v>
      </c>
      <c r="H156" s="35">
        <f t="shared" si="13"/>
        <v>51484.375000000138</v>
      </c>
      <c r="I156" s="36">
        <f t="shared" si="15"/>
        <v>259817.70833333349</v>
      </c>
      <c r="J156" s="36"/>
      <c r="K156" s="37">
        <v>2034</v>
      </c>
      <c r="L156" s="38">
        <f>SUM(I145:I156)+J145</f>
        <v>3202857.0601851875</v>
      </c>
      <c r="M156" s="31">
        <f>SUM(N156:P156)</f>
        <v>3202857.060185187</v>
      </c>
      <c r="N156" s="31">
        <f>SUM(G145:G156)</f>
        <v>2500000</v>
      </c>
      <c r="O156" s="31">
        <f>SUM(H145:H156)</f>
        <v>702857.06018518715</v>
      </c>
      <c r="P156" s="31">
        <f>SUM(J145:J156)</f>
        <v>0</v>
      </c>
    </row>
    <row r="157" spans="1:16" x14ac:dyDescent="0.25">
      <c r="A157" s="41">
        <f t="shared" si="14"/>
        <v>101</v>
      </c>
      <c r="B157" s="26" t="s">
        <v>24</v>
      </c>
      <c r="C157" s="27">
        <f t="shared" si="16"/>
        <v>6.59</v>
      </c>
      <c r="D157" s="11">
        <v>31</v>
      </c>
      <c r="E157" s="28">
        <f t="shared" si="17"/>
        <v>8958333.3333333582</v>
      </c>
      <c r="F157" s="5"/>
      <c r="G157" s="29">
        <f t="shared" si="18"/>
        <v>208333.33333333334</v>
      </c>
      <c r="H157" s="28">
        <f t="shared" si="13"/>
        <v>52018.287037037182</v>
      </c>
      <c r="I157" s="5">
        <f t="shared" si="15"/>
        <v>260351.62037037051</v>
      </c>
      <c r="J157" s="5"/>
      <c r="K157" s="30"/>
      <c r="L157" s="5"/>
      <c r="M157" s="31"/>
      <c r="N157" s="31"/>
      <c r="O157" s="31"/>
      <c r="P157" s="31"/>
    </row>
    <row r="158" spans="1:16" x14ac:dyDescent="0.25">
      <c r="A158" s="41">
        <f t="shared" si="14"/>
        <v>102</v>
      </c>
      <c r="B158" s="26" t="s">
        <v>25</v>
      </c>
      <c r="C158" s="27">
        <f t="shared" si="16"/>
        <v>6.59</v>
      </c>
      <c r="D158" s="11">
        <v>28</v>
      </c>
      <c r="E158" s="28">
        <f t="shared" si="17"/>
        <v>8750000.0000000242</v>
      </c>
      <c r="F158" s="5"/>
      <c r="G158" s="29">
        <f t="shared" si="18"/>
        <v>208333.33333333334</v>
      </c>
      <c r="H158" s="28">
        <f t="shared" si="13"/>
        <v>50836.053240740875</v>
      </c>
      <c r="I158" s="5">
        <f t="shared" si="15"/>
        <v>259169.38657407422</v>
      </c>
      <c r="J158" s="5"/>
      <c r="K158" s="30"/>
      <c r="L158" s="5"/>
      <c r="M158" s="31"/>
      <c r="N158" s="31"/>
      <c r="O158" s="31"/>
      <c r="P158" s="31"/>
    </row>
    <row r="159" spans="1:16" x14ac:dyDescent="0.25">
      <c r="A159" s="41">
        <f t="shared" si="14"/>
        <v>103</v>
      </c>
      <c r="B159" s="26" t="s">
        <v>26</v>
      </c>
      <c r="C159" s="27">
        <f t="shared" si="16"/>
        <v>6.59</v>
      </c>
      <c r="D159" s="11">
        <v>31</v>
      </c>
      <c r="E159" s="28">
        <f t="shared" si="17"/>
        <v>8541666.6666666903</v>
      </c>
      <c r="F159" s="5"/>
      <c r="G159" s="29">
        <f t="shared" si="18"/>
        <v>208333.33333333334</v>
      </c>
      <c r="H159" s="28">
        <f t="shared" si="13"/>
        <v>44848.61111111124</v>
      </c>
      <c r="I159" s="5">
        <f t="shared" si="15"/>
        <v>253181.94444444458</v>
      </c>
      <c r="J159" s="5"/>
      <c r="K159" s="30"/>
      <c r="L159" s="5"/>
      <c r="M159" s="31"/>
      <c r="N159" s="31"/>
      <c r="O159" s="31"/>
      <c r="P159" s="31"/>
    </row>
    <row r="160" spans="1:16" x14ac:dyDescent="0.25">
      <c r="A160" s="41">
        <f t="shared" si="14"/>
        <v>104</v>
      </c>
      <c r="B160" s="26" t="s">
        <v>27</v>
      </c>
      <c r="C160" s="27">
        <f t="shared" si="16"/>
        <v>6.59</v>
      </c>
      <c r="D160" s="11">
        <v>30</v>
      </c>
      <c r="E160" s="28">
        <f t="shared" si="17"/>
        <v>8333333.3333333572</v>
      </c>
      <c r="F160" s="5"/>
      <c r="G160" s="29">
        <f t="shared" si="18"/>
        <v>208333.33333333334</v>
      </c>
      <c r="H160" s="28">
        <f t="shared" si="13"/>
        <v>48471.585648148277</v>
      </c>
      <c r="I160" s="5">
        <f t="shared" si="15"/>
        <v>256804.91898148163</v>
      </c>
      <c r="J160" s="5"/>
      <c r="K160" s="30"/>
      <c r="L160" s="5"/>
      <c r="M160" s="31"/>
      <c r="N160" s="31"/>
      <c r="O160" s="31"/>
      <c r="P160" s="31"/>
    </row>
    <row r="161" spans="1:16" x14ac:dyDescent="0.25">
      <c r="A161" s="41">
        <f t="shared" si="14"/>
        <v>105</v>
      </c>
      <c r="B161" s="26" t="s">
        <v>28</v>
      </c>
      <c r="C161" s="27">
        <f t="shared" si="16"/>
        <v>6.59</v>
      </c>
      <c r="D161" s="11">
        <v>31</v>
      </c>
      <c r="E161" s="28">
        <f t="shared" si="17"/>
        <v>8125000.0000000242</v>
      </c>
      <c r="F161" s="5"/>
      <c r="G161" s="29">
        <f t="shared" si="18"/>
        <v>208333.33333333334</v>
      </c>
      <c r="H161" s="28">
        <f t="shared" si="13"/>
        <v>45763.888888889021</v>
      </c>
      <c r="I161" s="5">
        <f t="shared" si="15"/>
        <v>254097.22222222236</v>
      </c>
      <c r="J161" s="5"/>
      <c r="K161" s="30"/>
      <c r="L161" s="5"/>
      <c r="M161" s="31"/>
      <c r="N161" s="31"/>
      <c r="O161" s="31"/>
      <c r="P161" s="31"/>
    </row>
    <row r="162" spans="1:16" x14ac:dyDescent="0.25">
      <c r="A162" s="41">
        <f t="shared" si="14"/>
        <v>106</v>
      </c>
      <c r="B162" s="26" t="s">
        <v>29</v>
      </c>
      <c r="C162" s="27">
        <f t="shared" si="16"/>
        <v>6.59</v>
      </c>
      <c r="D162" s="11">
        <v>30</v>
      </c>
      <c r="E162" s="28">
        <f t="shared" si="17"/>
        <v>7916666.6666666912</v>
      </c>
      <c r="F162" s="5"/>
      <c r="G162" s="29">
        <f t="shared" si="18"/>
        <v>208333.33333333334</v>
      </c>
      <c r="H162" s="28">
        <f t="shared" si="13"/>
        <v>46107.118055555686</v>
      </c>
      <c r="I162" s="5">
        <f t="shared" si="15"/>
        <v>254440.45138888902</v>
      </c>
      <c r="J162" s="5"/>
      <c r="K162" s="30"/>
      <c r="L162" s="5"/>
      <c r="M162" s="31"/>
      <c r="N162" s="31"/>
      <c r="O162" s="31"/>
      <c r="P162" s="31"/>
    </row>
    <row r="163" spans="1:16" x14ac:dyDescent="0.25">
      <c r="A163" s="41">
        <f t="shared" si="14"/>
        <v>107</v>
      </c>
      <c r="B163" s="26" t="s">
        <v>30</v>
      </c>
      <c r="C163" s="27">
        <f t="shared" si="16"/>
        <v>6.59</v>
      </c>
      <c r="D163" s="11">
        <v>31</v>
      </c>
      <c r="E163" s="28">
        <f t="shared" si="17"/>
        <v>7708333.3333333582</v>
      </c>
      <c r="F163" s="5"/>
      <c r="G163" s="29">
        <f t="shared" si="18"/>
        <v>208333.33333333334</v>
      </c>
      <c r="H163" s="28">
        <f t="shared" si="13"/>
        <v>43475.694444444576</v>
      </c>
      <c r="I163" s="5">
        <f t="shared" si="15"/>
        <v>251809.02777777793</v>
      </c>
      <c r="J163" s="5"/>
      <c r="K163" s="30"/>
      <c r="L163" s="5"/>
      <c r="M163" s="31"/>
      <c r="N163" s="31"/>
      <c r="O163" s="31"/>
      <c r="P163" s="31"/>
    </row>
    <row r="164" spans="1:16" x14ac:dyDescent="0.25">
      <c r="A164" s="41">
        <f t="shared" si="14"/>
        <v>108</v>
      </c>
      <c r="B164" s="26" t="s">
        <v>31</v>
      </c>
      <c r="C164" s="27">
        <f t="shared" si="16"/>
        <v>6.59</v>
      </c>
      <c r="D164" s="11">
        <v>31</v>
      </c>
      <c r="E164" s="28">
        <f t="shared" si="17"/>
        <v>7500000.0000000251</v>
      </c>
      <c r="F164" s="5"/>
      <c r="G164" s="29">
        <f t="shared" si="18"/>
        <v>208333.33333333334</v>
      </c>
      <c r="H164" s="28">
        <f t="shared" si="13"/>
        <v>43742.650462963094</v>
      </c>
      <c r="I164" s="5">
        <f t="shared" si="15"/>
        <v>252075.98379629644</v>
      </c>
      <c r="J164" s="5"/>
      <c r="K164" s="30"/>
      <c r="L164" s="5"/>
      <c r="M164" s="31"/>
      <c r="N164" s="31"/>
      <c r="O164" s="31"/>
      <c r="P164" s="31"/>
    </row>
    <row r="165" spans="1:16" x14ac:dyDescent="0.25">
      <c r="A165" s="41">
        <f t="shared" si="14"/>
        <v>109</v>
      </c>
      <c r="B165" s="26" t="s">
        <v>32</v>
      </c>
      <c r="C165" s="27">
        <f t="shared" si="16"/>
        <v>6.59</v>
      </c>
      <c r="D165" s="11">
        <v>30</v>
      </c>
      <c r="E165" s="28">
        <f t="shared" si="17"/>
        <v>7291666.6666666921</v>
      </c>
      <c r="F165" s="5"/>
      <c r="G165" s="29">
        <f t="shared" si="18"/>
        <v>208333.33333333334</v>
      </c>
      <c r="H165" s="28">
        <f t="shared" si="13"/>
        <v>42560.416666666802</v>
      </c>
      <c r="I165" s="5">
        <f t="shared" si="15"/>
        <v>250893.75000000015</v>
      </c>
      <c r="J165" s="5"/>
      <c r="K165" s="30"/>
      <c r="L165" s="5"/>
      <c r="M165" s="31"/>
      <c r="N165" s="31"/>
      <c r="O165" s="31"/>
      <c r="P165" s="31"/>
    </row>
    <row r="166" spans="1:16" x14ac:dyDescent="0.25">
      <c r="A166" s="41">
        <f t="shared" si="14"/>
        <v>110</v>
      </c>
      <c r="B166" s="26" t="s">
        <v>33</v>
      </c>
      <c r="C166" s="27">
        <f t="shared" si="16"/>
        <v>6.59</v>
      </c>
      <c r="D166" s="11">
        <v>31</v>
      </c>
      <c r="E166" s="28">
        <f t="shared" si="17"/>
        <v>7083333.3333333591</v>
      </c>
      <c r="F166" s="5"/>
      <c r="G166" s="29">
        <f t="shared" si="18"/>
        <v>208333.33333333334</v>
      </c>
      <c r="H166" s="28">
        <f t="shared" si="13"/>
        <v>40043.402777777919</v>
      </c>
      <c r="I166" s="5">
        <f t="shared" si="15"/>
        <v>248376.73611111127</v>
      </c>
      <c r="J166" s="5"/>
      <c r="K166" s="30"/>
      <c r="L166" s="5"/>
      <c r="M166" s="31"/>
      <c r="N166" s="31"/>
      <c r="O166" s="31"/>
      <c r="P166" s="31"/>
    </row>
    <row r="167" spans="1:16" x14ac:dyDescent="0.25">
      <c r="A167" s="41">
        <f t="shared" si="14"/>
        <v>111</v>
      </c>
      <c r="B167" s="26" t="s">
        <v>34</v>
      </c>
      <c r="C167" s="27">
        <f t="shared" si="16"/>
        <v>6.59</v>
      </c>
      <c r="D167" s="11">
        <v>30</v>
      </c>
      <c r="E167" s="28">
        <f t="shared" si="17"/>
        <v>6875000.0000000261</v>
      </c>
      <c r="F167" s="5"/>
      <c r="G167" s="29">
        <f t="shared" si="18"/>
        <v>208333.33333333334</v>
      </c>
      <c r="H167" s="28">
        <f t="shared" si="13"/>
        <v>40195.949074074219</v>
      </c>
      <c r="I167" s="5">
        <f t="shared" si="15"/>
        <v>248529.28240740756</v>
      </c>
      <c r="J167" s="5"/>
      <c r="K167" s="30"/>
      <c r="L167" s="5"/>
      <c r="M167" s="31"/>
      <c r="N167" s="31"/>
      <c r="O167" s="31"/>
      <c r="P167" s="31"/>
    </row>
    <row r="168" spans="1:16" ht="13" x14ac:dyDescent="0.3">
      <c r="A168" s="41">
        <f t="shared" si="14"/>
        <v>112</v>
      </c>
      <c r="B168" s="32" t="s">
        <v>48</v>
      </c>
      <c r="C168" s="33">
        <f t="shared" si="16"/>
        <v>6.59</v>
      </c>
      <c r="D168" s="34">
        <v>31</v>
      </c>
      <c r="E168" s="35">
        <f t="shared" si="17"/>
        <v>6666666.6666666931</v>
      </c>
      <c r="F168" s="36"/>
      <c r="G168" s="35">
        <f t="shared" si="18"/>
        <v>208333.33333333334</v>
      </c>
      <c r="H168" s="35">
        <f t="shared" si="13"/>
        <v>37755.208333333474</v>
      </c>
      <c r="I168" s="36">
        <f t="shared" si="15"/>
        <v>246088.5416666668</v>
      </c>
      <c r="J168" s="36"/>
      <c r="K168" s="37">
        <v>2035</v>
      </c>
      <c r="L168" s="38">
        <f>SUM(I157:I168)+J157</f>
        <v>3035818.865740743</v>
      </c>
      <c r="M168" s="31">
        <f>SUM(N168:P168)</f>
        <v>3035818.8657407425</v>
      </c>
      <c r="N168" s="31">
        <f>SUM(G157:G168)</f>
        <v>2500000</v>
      </c>
      <c r="O168" s="31">
        <f>SUM(H157:H168)</f>
        <v>535818.8657407423</v>
      </c>
      <c r="P168" s="31">
        <f>SUM(J157:J168)</f>
        <v>0</v>
      </c>
    </row>
    <row r="169" spans="1:16" x14ac:dyDescent="0.25">
      <c r="A169" s="41">
        <f t="shared" si="14"/>
        <v>113</v>
      </c>
      <c r="B169" s="26" t="s">
        <v>24</v>
      </c>
      <c r="C169" s="27">
        <f t="shared" si="16"/>
        <v>6.59</v>
      </c>
      <c r="D169" s="11">
        <v>31</v>
      </c>
      <c r="E169" s="28">
        <f t="shared" si="17"/>
        <v>6458333.33333336</v>
      </c>
      <c r="F169" s="5"/>
      <c r="G169" s="29">
        <f t="shared" si="18"/>
        <v>208333.33333333334</v>
      </c>
      <c r="H169" s="28">
        <f t="shared" si="13"/>
        <v>37831.481481481635</v>
      </c>
      <c r="I169" s="5">
        <f t="shared" si="15"/>
        <v>246164.81481481498</v>
      </c>
      <c r="J169" s="5"/>
      <c r="K169" s="30"/>
      <c r="L169" s="5"/>
      <c r="M169" s="31"/>
      <c r="N169" s="31"/>
      <c r="O169" s="31"/>
      <c r="P169" s="31"/>
    </row>
    <row r="170" spans="1:16" x14ac:dyDescent="0.25">
      <c r="A170" s="41">
        <f t="shared" si="14"/>
        <v>114</v>
      </c>
      <c r="B170" s="26" t="s">
        <v>25</v>
      </c>
      <c r="C170" s="27">
        <f t="shared" si="16"/>
        <v>6.59</v>
      </c>
      <c r="D170" s="11">
        <v>29</v>
      </c>
      <c r="E170" s="28">
        <f t="shared" si="17"/>
        <v>6250000.000000027</v>
      </c>
      <c r="F170" s="5"/>
      <c r="G170" s="29">
        <f t="shared" si="18"/>
        <v>208333.33333333334</v>
      </c>
      <c r="H170" s="28">
        <f t="shared" si="13"/>
        <v>36649.247685185335</v>
      </c>
      <c r="I170" s="5">
        <f t="shared" si="15"/>
        <v>244982.58101851869</v>
      </c>
      <c r="J170" s="5"/>
      <c r="K170" s="30"/>
      <c r="L170" s="5"/>
      <c r="M170" s="31"/>
      <c r="N170" s="31"/>
      <c r="O170" s="31"/>
      <c r="P170" s="31"/>
    </row>
    <row r="171" spans="1:16" x14ac:dyDescent="0.25">
      <c r="A171" s="41">
        <f t="shared" si="14"/>
        <v>115</v>
      </c>
      <c r="B171" s="26" t="s">
        <v>26</v>
      </c>
      <c r="C171" s="27">
        <f t="shared" si="16"/>
        <v>6.59</v>
      </c>
      <c r="D171" s="11">
        <v>31</v>
      </c>
      <c r="E171" s="28">
        <f t="shared" si="17"/>
        <v>6041666.666666694</v>
      </c>
      <c r="F171" s="5"/>
      <c r="G171" s="29">
        <f t="shared" si="18"/>
        <v>208333.33333333334</v>
      </c>
      <c r="H171" s="28">
        <f t="shared" si="13"/>
        <v>33178.819444444583</v>
      </c>
      <c r="I171" s="5">
        <f t="shared" si="15"/>
        <v>241512.15277777793</v>
      </c>
      <c r="J171" s="5"/>
      <c r="K171" s="30"/>
      <c r="L171" s="5"/>
      <c r="M171" s="31"/>
      <c r="N171" s="31"/>
      <c r="O171" s="31"/>
      <c r="P171" s="31"/>
    </row>
    <row r="172" spans="1:16" x14ac:dyDescent="0.25">
      <c r="A172" s="41">
        <f t="shared" si="14"/>
        <v>116</v>
      </c>
      <c r="B172" s="26" t="s">
        <v>27</v>
      </c>
      <c r="C172" s="27">
        <f t="shared" si="16"/>
        <v>6.59</v>
      </c>
      <c r="D172" s="11">
        <v>30</v>
      </c>
      <c r="E172" s="28">
        <f t="shared" si="17"/>
        <v>5833333.333333361</v>
      </c>
      <c r="F172" s="5"/>
      <c r="G172" s="29">
        <f t="shared" si="18"/>
        <v>208333.33333333334</v>
      </c>
      <c r="H172" s="28">
        <f t="shared" si="13"/>
        <v>34284.780092592751</v>
      </c>
      <c r="I172" s="5">
        <f t="shared" si="15"/>
        <v>242618.1134259261</v>
      </c>
      <c r="J172" s="5"/>
      <c r="K172" s="30"/>
      <c r="L172" s="5"/>
      <c r="M172" s="31"/>
      <c r="N172" s="31"/>
      <c r="O172" s="31"/>
      <c r="P172" s="31"/>
    </row>
    <row r="173" spans="1:16" x14ac:dyDescent="0.25">
      <c r="A173" s="41">
        <f t="shared" si="14"/>
        <v>117</v>
      </c>
      <c r="B173" s="26" t="s">
        <v>28</v>
      </c>
      <c r="C173" s="27">
        <f t="shared" si="16"/>
        <v>6.59</v>
      </c>
      <c r="D173" s="11">
        <v>31</v>
      </c>
      <c r="E173" s="28">
        <f t="shared" si="17"/>
        <v>5625000.0000000279</v>
      </c>
      <c r="F173" s="5"/>
      <c r="G173" s="29">
        <f t="shared" si="18"/>
        <v>208333.33333333334</v>
      </c>
      <c r="H173" s="28">
        <f t="shared" si="13"/>
        <v>32034.722222222375</v>
      </c>
      <c r="I173" s="5">
        <f t="shared" si="15"/>
        <v>240368.05555555571</v>
      </c>
      <c r="J173" s="5"/>
      <c r="K173" s="30"/>
      <c r="L173" s="5"/>
      <c r="M173" s="31"/>
      <c r="N173" s="31"/>
      <c r="O173" s="31"/>
      <c r="P173" s="31"/>
    </row>
    <row r="174" spans="1:16" x14ac:dyDescent="0.25">
      <c r="A174" s="41">
        <f t="shared" si="14"/>
        <v>118</v>
      </c>
      <c r="B174" s="26" t="s">
        <v>29</v>
      </c>
      <c r="C174" s="27">
        <f t="shared" si="16"/>
        <v>6.59</v>
      </c>
      <c r="D174" s="11">
        <v>30</v>
      </c>
      <c r="E174" s="28">
        <f t="shared" si="17"/>
        <v>5416666.6666666949</v>
      </c>
      <c r="F174" s="5"/>
      <c r="G174" s="29">
        <f t="shared" si="18"/>
        <v>208333.33333333334</v>
      </c>
      <c r="H174" s="28">
        <f t="shared" ref="H174:H204" si="19">E173*D173*C173/36000</f>
        <v>31920.31250000016</v>
      </c>
      <c r="I174" s="5">
        <f t="shared" si="15"/>
        <v>240253.64583333349</v>
      </c>
      <c r="J174" s="5"/>
      <c r="K174" s="30"/>
      <c r="L174" s="5"/>
      <c r="M174" s="31"/>
      <c r="N174" s="31"/>
      <c r="O174" s="31"/>
      <c r="P174" s="31"/>
    </row>
    <row r="175" spans="1:16" x14ac:dyDescent="0.25">
      <c r="A175" s="41">
        <f t="shared" si="14"/>
        <v>119</v>
      </c>
      <c r="B175" s="26" t="s">
        <v>30</v>
      </c>
      <c r="C175" s="27">
        <f t="shared" si="16"/>
        <v>6.59</v>
      </c>
      <c r="D175" s="11">
        <v>31</v>
      </c>
      <c r="E175" s="28">
        <f t="shared" si="17"/>
        <v>5208333.3333333619</v>
      </c>
      <c r="F175" s="5"/>
      <c r="G175" s="29">
        <f t="shared" si="18"/>
        <v>208333.33333333334</v>
      </c>
      <c r="H175" s="28">
        <f t="shared" si="19"/>
        <v>29746.52777777793</v>
      </c>
      <c r="I175" s="5">
        <f t="shared" si="15"/>
        <v>238079.86111111127</v>
      </c>
      <c r="J175" s="5"/>
      <c r="K175" s="30"/>
      <c r="L175" s="5"/>
      <c r="M175" s="31"/>
      <c r="N175" s="31"/>
      <c r="O175" s="31"/>
      <c r="P175" s="31"/>
    </row>
    <row r="176" spans="1:16" x14ac:dyDescent="0.25">
      <c r="A176" s="41">
        <f t="shared" si="14"/>
        <v>120</v>
      </c>
      <c r="B176" s="26" t="s">
        <v>31</v>
      </c>
      <c r="C176" s="27">
        <f t="shared" si="16"/>
        <v>6.59</v>
      </c>
      <c r="D176" s="11">
        <v>31</v>
      </c>
      <c r="E176" s="28">
        <f t="shared" si="17"/>
        <v>5000000.0000000289</v>
      </c>
      <c r="F176" s="5"/>
      <c r="G176" s="29">
        <f t="shared" si="18"/>
        <v>208333.33333333334</v>
      </c>
      <c r="H176" s="28">
        <f t="shared" si="19"/>
        <v>29555.844907407565</v>
      </c>
      <c r="I176" s="5">
        <f t="shared" si="15"/>
        <v>237889.1782407409</v>
      </c>
      <c r="J176" s="5"/>
      <c r="K176" s="30"/>
      <c r="L176" s="5"/>
      <c r="M176" s="31"/>
      <c r="N176" s="31"/>
      <c r="O176" s="31"/>
      <c r="P176" s="31"/>
    </row>
    <row r="177" spans="1:16" x14ac:dyDescent="0.25">
      <c r="A177" s="41">
        <f t="shared" si="14"/>
        <v>121</v>
      </c>
      <c r="B177" s="26" t="s">
        <v>32</v>
      </c>
      <c r="C177" s="27">
        <f t="shared" si="16"/>
        <v>6.59</v>
      </c>
      <c r="D177" s="11">
        <v>30</v>
      </c>
      <c r="E177" s="28">
        <f t="shared" si="17"/>
        <v>4791666.6666666958</v>
      </c>
      <c r="F177" s="5"/>
      <c r="G177" s="29">
        <f t="shared" si="18"/>
        <v>208333.33333333334</v>
      </c>
      <c r="H177" s="28">
        <f t="shared" si="19"/>
        <v>28373.611111111273</v>
      </c>
      <c r="I177" s="5">
        <f t="shared" si="15"/>
        <v>236706.94444444461</v>
      </c>
      <c r="J177" s="5"/>
      <c r="K177" s="30"/>
      <c r="L177" s="5"/>
      <c r="M177" s="31"/>
      <c r="N177" s="31"/>
      <c r="O177" s="31"/>
      <c r="P177" s="31"/>
    </row>
    <row r="178" spans="1:16" x14ac:dyDescent="0.25">
      <c r="A178" s="41">
        <f t="shared" si="14"/>
        <v>122</v>
      </c>
      <c r="B178" s="26" t="s">
        <v>33</v>
      </c>
      <c r="C178" s="27">
        <f t="shared" si="16"/>
        <v>6.59</v>
      </c>
      <c r="D178" s="11">
        <v>31</v>
      </c>
      <c r="E178" s="28">
        <f t="shared" si="17"/>
        <v>4583333.3333333628</v>
      </c>
      <c r="F178" s="5"/>
      <c r="G178" s="29">
        <f t="shared" si="18"/>
        <v>208333.33333333334</v>
      </c>
      <c r="H178" s="28">
        <f t="shared" si="19"/>
        <v>26314.23611111127</v>
      </c>
      <c r="I178" s="5">
        <f t="shared" si="15"/>
        <v>234647.56944444461</v>
      </c>
      <c r="J178" s="5"/>
      <c r="K178" s="30"/>
      <c r="L178" s="5"/>
      <c r="M178" s="31"/>
      <c r="N178" s="31"/>
      <c r="O178" s="31"/>
      <c r="P178" s="31"/>
    </row>
    <row r="179" spans="1:16" x14ac:dyDescent="0.25">
      <c r="A179" s="41">
        <f t="shared" si="14"/>
        <v>123</v>
      </c>
      <c r="B179" s="26" t="s">
        <v>34</v>
      </c>
      <c r="C179" s="27">
        <f t="shared" si="16"/>
        <v>6.59</v>
      </c>
      <c r="D179" s="11">
        <v>30</v>
      </c>
      <c r="E179" s="28">
        <f t="shared" si="17"/>
        <v>4375000.0000000298</v>
      </c>
      <c r="F179" s="5"/>
      <c r="G179" s="29">
        <f t="shared" si="18"/>
        <v>208333.33333333334</v>
      </c>
      <c r="H179" s="28">
        <f t="shared" si="19"/>
        <v>26009.143518518682</v>
      </c>
      <c r="I179" s="5">
        <f t="shared" si="15"/>
        <v>234342.47685185203</v>
      </c>
      <c r="J179" s="5"/>
      <c r="K179" s="30"/>
      <c r="L179" s="5"/>
      <c r="M179" s="31"/>
      <c r="N179" s="31"/>
      <c r="O179" s="31"/>
      <c r="P179" s="31"/>
    </row>
    <row r="180" spans="1:16" ht="13" x14ac:dyDescent="0.3">
      <c r="A180" s="41">
        <f t="shared" si="14"/>
        <v>124</v>
      </c>
      <c r="B180" s="32" t="s">
        <v>49</v>
      </c>
      <c r="C180" s="33">
        <f t="shared" si="16"/>
        <v>6.59</v>
      </c>
      <c r="D180" s="34">
        <v>31</v>
      </c>
      <c r="E180" s="35">
        <f t="shared" si="17"/>
        <v>4166666.6666666963</v>
      </c>
      <c r="F180" s="36"/>
      <c r="G180" s="35">
        <f t="shared" si="18"/>
        <v>208333.33333333334</v>
      </c>
      <c r="H180" s="35">
        <f t="shared" si="19"/>
        <v>24026.041666666828</v>
      </c>
      <c r="I180" s="36">
        <f t="shared" si="15"/>
        <v>232359.37500000017</v>
      </c>
      <c r="J180" s="36"/>
      <c r="K180" s="37">
        <v>2036</v>
      </c>
      <c r="L180" s="38">
        <f>SUM(I169:I180)+J169</f>
        <v>2869924.7685185201</v>
      </c>
      <c r="M180" s="31">
        <f>SUM(N180:P180)</f>
        <v>2869924.7685185205</v>
      </c>
      <c r="N180" s="31">
        <f>SUM(G169:G180)</f>
        <v>2500000</v>
      </c>
      <c r="O180" s="47">
        <f>SUM(H169:H180)</f>
        <v>369924.76851852034</v>
      </c>
      <c r="P180" s="31">
        <f>SUM(J169:J180)</f>
        <v>0</v>
      </c>
    </row>
    <row r="181" spans="1:16" x14ac:dyDescent="0.25">
      <c r="A181" s="41">
        <f t="shared" si="14"/>
        <v>125</v>
      </c>
      <c r="B181" s="26" t="s">
        <v>24</v>
      </c>
      <c r="C181" s="27">
        <f t="shared" si="16"/>
        <v>6.59</v>
      </c>
      <c r="D181" s="11">
        <v>31</v>
      </c>
      <c r="E181" s="28">
        <f t="shared" si="17"/>
        <v>3958333.3333333628</v>
      </c>
      <c r="F181" s="5"/>
      <c r="G181" s="29">
        <f t="shared" si="18"/>
        <v>208333.33333333334</v>
      </c>
      <c r="H181" s="28">
        <f t="shared" si="19"/>
        <v>23644.675925926094</v>
      </c>
      <c r="I181" s="5">
        <f t="shared" si="15"/>
        <v>231978.00925925944</v>
      </c>
      <c r="J181" s="5"/>
      <c r="K181" s="30"/>
      <c r="L181" s="5"/>
      <c r="M181" s="31"/>
      <c r="N181" s="31"/>
      <c r="O181" s="31"/>
      <c r="P181" s="31"/>
    </row>
    <row r="182" spans="1:16" x14ac:dyDescent="0.25">
      <c r="A182" s="41">
        <f t="shared" si="14"/>
        <v>126</v>
      </c>
      <c r="B182" s="26" t="s">
        <v>25</v>
      </c>
      <c r="C182" s="27">
        <f t="shared" si="16"/>
        <v>6.59</v>
      </c>
      <c r="D182" s="11">
        <v>28</v>
      </c>
      <c r="E182" s="28">
        <f t="shared" si="17"/>
        <v>3750000.0000000293</v>
      </c>
      <c r="F182" s="5"/>
      <c r="G182" s="29">
        <f t="shared" si="18"/>
        <v>208333.33333333334</v>
      </c>
      <c r="H182" s="28">
        <f>E181*D181*C181/36000</f>
        <v>22462.442129629799</v>
      </c>
      <c r="I182" s="5">
        <f t="shared" si="15"/>
        <v>230795.77546296315</v>
      </c>
      <c r="J182" s="5"/>
      <c r="K182" s="30"/>
      <c r="L182" s="5"/>
      <c r="M182" s="31"/>
      <c r="N182" s="31"/>
      <c r="O182" s="31"/>
      <c r="P182" s="31"/>
    </row>
    <row r="183" spans="1:16" x14ac:dyDescent="0.25">
      <c r="A183" s="41">
        <f t="shared" si="14"/>
        <v>127</v>
      </c>
      <c r="B183" s="26" t="s">
        <v>26</v>
      </c>
      <c r="C183" s="27">
        <f t="shared" si="16"/>
        <v>6.59</v>
      </c>
      <c r="D183" s="11">
        <v>31</v>
      </c>
      <c r="E183" s="28">
        <f t="shared" si="17"/>
        <v>3541666.6666666958</v>
      </c>
      <c r="F183" s="5"/>
      <c r="G183" s="29">
        <f t="shared" si="18"/>
        <v>208333.33333333334</v>
      </c>
      <c r="H183" s="28">
        <f t="shared" si="19"/>
        <v>19220.833333333481</v>
      </c>
      <c r="I183" s="5">
        <f t="shared" si="15"/>
        <v>227554.16666666683</v>
      </c>
      <c r="J183" s="5"/>
      <c r="K183" s="30"/>
      <c r="L183" s="5"/>
      <c r="M183" s="31"/>
      <c r="N183" s="31"/>
      <c r="O183" s="31"/>
      <c r="P183" s="31"/>
    </row>
    <row r="184" spans="1:16" x14ac:dyDescent="0.25">
      <c r="A184" s="41">
        <f t="shared" si="14"/>
        <v>128</v>
      </c>
      <c r="B184" s="26" t="s">
        <v>27</v>
      </c>
      <c r="C184" s="27">
        <f t="shared" si="16"/>
        <v>6.59</v>
      </c>
      <c r="D184" s="11">
        <v>30</v>
      </c>
      <c r="E184" s="28">
        <f t="shared" si="17"/>
        <v>3333333.3333333624</v>
      </c>
      <c r="F184" s="5"/>
      <c r="G184" s="29">
        <f t="shared" si="18"/>
        <v>208333.33333333334</v>
      </c>
      <c r="H184" s="28">
        <f t="shared" si="19"/>
        <v>20097.9745370372</v>
      </c>
      <c r="I184" s="5">
        <f t="shared" si="15"/>
        <v>228431.30787037054</v>
      </c>
      <c r="J184" s="5"/>
      <c r="K184" s="30"/>
      <c r="L184" s="5"/>
      <c r="M184" s="31"/>
      <c r="N184" s="31"/>
      <c r="O184" s="31"/>
      <c r="P184" s="31"/>
    </row>
    <row r="185" spans="1:16" x14ac:dyDescent="0.25">
      <c r="A185" s="41">
        <f t="shared" si="14"/>
        <v>129</v>
      </c>
      <c r="B185" s="26" t="s">
        <v>28</v>
      </c>
      <c r="C185" s="27">
        <f t="shared" si="16"/>
        <v>6.59</v>
      </c>
      <c r="D185" s="11">
        <v>31</v>
      </c>
      <c r="E185" s="28">
        <f t="shared" si="17"/>
        <v>3125000.0000000289</v>
      </c>
      <c r="F185" s="5"/>
      <c r="G185" s="29">
        <f t="shared" si="18"/>
        <v>208333.33333333334</v>
      </c>
      <c r="H185" s="28">
        <f t="shared" si="19"/>
        <v>18305.555555555715</v>
      </c>
      <c r="I185" s="5">
        <f t="shared" si="15"/>
        <v>226638.88888888905</v>
      </c>
      <c r="J185" s="5"/>
      <c r="K185" s="30"/>
      <c r="L185" s="5"/>
      <c r="M185" s="31"/>
      <c r="N185" s="31"/>
      <c r="O185" s="31"/>
      <c r="P185" s="31"/>
    </row>
    <row r="186" spans="1:16" x14ac:dyDescent="0.25">
      <c r="A186" s="41">
        <f t="shared" ref="A186:A200" si="20">1+A185</f>
        <v>130</v>
      </c>
      <c r="B186" s="26" t="s">
        <v>29</v>
      </c>
      <c r="C186" s="27">
        <f t="shared" si="16"/>
        <v>6.59</v>
      </c>
      <c r="D186" s="11">
        <v>30</v>
      </c>
      <c r="E186" s="28">
        <f t="shared" si="17"/>
        <v>2916666.6666666954</v>
      </c>
      <c r="F186" s="5"/>
      <c r="G186" s="29">
        <f t="shared" si="18"/>
        <v>208333.33333333334</v>
      </c>
      <c r="H186" s="28">
        <f t="shared" si="19"/>
        <v>17733.506944444605</v>
      </c>
      <c r="I186" s="5">
        <f t="shared" si="15"/>
        <v>226066.84027777796</v>
      </c>
      <c r="J186" s="5"/>
      <c r="K186" s="30"/>
      <c r="L186" s="5"/>
      <c r="M186" s="31"/>
      <c r="N186" s="31"/>
      <c r="O186" s="31"/>
      <c r="P186" s="31"/>
    </row>
    <row r="187" spans="1:16" x14ac:dyDescent="0.25">
      <c r="A187" s="41">
        <f t="shared" si="20"/>
        <v>131</v>
      </c>
      <c r="B187" s="26" t="s">
        <v>30</v>
      </c>
      <c r="C187" s="27">
        <f t="shared" si="16"/>
        <v>6.59</v>
      </c>
      <c r="D187" s="11">
        <v>31</v>
      </c>
      <c r="E187" s="28">
        <f t="shared" si="17"/>
        <v>2708333.3333333619</v>
      </c>
      <c r="F187" s="5"/>
      <c r="G187" s="29">
        <f t="shared" si="18"/>
        <v>208333.33333333334</v>
      </c>
      <c r="H187" s="28">
        <f t="shared" si="19"/>
        <v>16017.36111111127</v>
      </c>
      <c r="I187" s="5">
        <f t="shared" si="15"/>
        <v>224350.69444444461</v>
      </c>
      <c r="J187" s="5"/>
      <c r="K187" s="30"/>
      <c r="L187" s="5"/>
      <c r="M187" s="31"/>
      <c r="N187" s="31"/>
      <c r="O187" s="31"/>
      <c r="P187" s="31"/>
    </row>
    <row r="188" spans="1:16" x14ac:dyDescent="0.25">
      <c r="A188" s="41">
        <f t="shared" si="20"/>
        <v>132</v>
      </c>
      <c r="B188" s="26" t="s">
        <v>31</v>
      </c>
      <c r="C188" s="27">
        <f t="shared" si="16"/>
        <v>6.59</v>
      </c>
      <c r="D188" s="11">
        <v>31</v>
      </c>
      <c r="E188" s="28">
        <f t="shared" si="17"/>
        <v>2500000.0000000284</v>
      </c>
      <c r="F188" s="5"/>
      <c r="G188" s="29">
        <f t="shared" si="18"/>
        <v>208333.33333333334</v>
      </c>
      <c r="H188" s="28">
        <f t="shared" si="19"/>
        <v>15369.039351852012</v>
      </c>
      <c r="I188" s="5">
        <f t="shared" si="15"/>
        <v>223702.37268518534</v>
      </c>
      <c r="J188" s="5"/>
      <c r="K188" s="30"/>
      <c r="L188" s="5"/>
      <c r="M188" s="31"/>
      <c r="N188" s="31"/>
      <c r="O188" s="31"/>
      <c r="P188" s="31"/>
    </row>
    <row r="189" spans="1:16" x14ac:dyDescent="0.25">
      <c r="A189" s="41">
        <f t="shared" si="20"/>
        <v>133</v>
      </c>
      <c r="B189" s="26" t="s">
        <v>32</v>
      </c>
      <c r="C189" s="27">
        <f t="shared" si="16"/>
        <v>6.59</v>
      </c>
      <c r="D189" s="11">
        <v>30</v>
      </c>
      <c r="E189" s="28">
        <f t="shared" si="17"/>
        <v>2291666.6666666949</v>
      </c>
      <c r="F189" s="5"/>
      <c r="G189" s="29">
        <f t="shared" si="18"/>
        <v>208333.33333333334</v>
      </c>
      <c r="H189" s="28">
        <f t="shared" si="19"/>
        <v>14186.805555555717</v>
      </c>
      <c r="I189" s="5">
        <f t="shared" si="15"/>
        <v>222520.13888888905</v>
      </c>
      <c r="J189" s="5"/>
      <c r="K189" s="30"/>
      <c r="L189" s="5"/>
      <c r="M189" s="31"/>
      <c r="N189" s="31"/>
      <c r="O189" s="31"/>
      <c r="P189" s="31"/>
    </row>
    <row r="190" spans="1:16" x14ac:dyDescent="0.25">
      <c r="A190" s="41">
        <f t="shared" si="20"/>
        <v>134</v>
      </c>
      <c r="B190" s="26" t="s">
        <v>33</v>
      </c>
      <c r="C190" s="27">
        <f t="shared" si="16"/>
        <v>6.59</v>
      </c>
      <c r="D190" s="11">
        <v>31</v>
      </c>
      <c r="E190" s="28">
        <f t="shared" si="17"/>
        <v>2083333.3333333617</v>
      </c>
      <c r="F190" s="5"/>
      <c r="G190" s="29">
        <f t="shared" si="18"/>
        <v>208333.33333333334</v>
      </c>
      <c r="H190" s="28">
        <f t="shared" si="19"/>
        <v>12585.0694444446</v>
      </c>
      <c r="I190" s="5">
        <f t="shared" si="15"/>
        <v>220918.40277777796</v>
      </c>
      <c r="J190" s="5"/>
      <c r="K190" s="30"/>
      <c r="L190" s="5"/>
      <c r="M190" s="31"/>
      <c r="N190" s="31"/>
      <c r="O190" s="31"/>
      <c r="P190" s="31"/>
    </row>
    <row r="191" spans="1:16" x14ac:dyDescent="0.25">
      <c r="A191" s="41">
        <f t="shared" si="20"/>
        <v>135</v>
      </c>
      <c r="B191" s="26" t="s">
        <v>34</v>
      </c>
      <c r="C191" s="27">
        <f t="shared" si="16"/>
        <v>6.59</v>
      </c>
      <c r="D191" s="11">
        <v>30</v>
      </c>
      <c r="E191" s="28">
        <f t="shared" si="17"/>
        <v>1875000.0000000284</v>
      </c>
      <c r="F191" s="5"/>
      <c r="G191" s="29">
        <f t="shared" si="18"/>
        <v>208333.33333333334</v>
      </c>
      <c r="H191" s="28">
        <f t="shared" si="19"/>
        <v>11822.337962963124</v>
      </c>
      <c r="I191" s="5">
        <f t="shared" si="15"/>
        <v>220155.67129629647</v>
      </c>
      <c r="J191" s="5"/>
      <c r="K191" s="30"/>
      <c r="L191" s="5"/>
      <c r="M191" s="31"/>
      <c r="N191" s="31"/>
      <c r="O191" s="31"/>
      <c r="P191" s="31"/>
    </row>
    <row r="192" spans="1:16" ht="13" x14ac:dyDescent="0.3">
      <c r="A192" s="41">
        <f t="shared" si="20"/>
        <v>136</v>
      </c>
      <c r="B192" s="32" t="s">
        <v>50</v>
      </c>
      <c r="C192" s="33">
        <f t="shared" si="16"/>
        <v>6.59</v>
      </c>
      <c r="D192" s="34">
        <v>31</v>
      </c>
      <c r="E192" s="35">
        <f t="shared" si="17"/>
        <v>1666666.6666666951</v>
      </c>
      <c r="F192" s="36"/>
      <c r="G192" s="35">
        <f t="shared" si="18"/>
        <v>208333.33333333334</v>
      </c>
      <c r="H192" s="36">
        <f t="shared" si="19"/>
        <v>10296.875000000156</v>
      </c>
      <c r="I192" s="36">
        <f t="shared" si="15"/>
        <v>218630.20833333349</v>
      </c>
      <c r="J192" s="36"/>
      <c r="K192" s="37">
        <v>2037</v>
      </c>
      <c r="L192" s="38">
        <f>SUM(I181:I192)+J181</f>
        <v>2701742.476851854</v>
      </c>
      <c r="M192" s="31">
        <f>SUM(N192:P192)</f>
        <v>2701742.4768518535</v>
      </c>
      <c r="N192" s="31">
        <f>SUM(G181:G192)</f>
        <v>2500000</v>
      </c>
      <c r="O192" s="31">
        <f>SUM(H181:H192)</f>
        <v>201742.47685185377</v>
      </c>
      <c r="P192" s="31">
        <f>SUM(J181:J192)</f>
        <v>0</v>
      </c>
    </row>
    <row r="193" spans="1:16" x14ac:dyDescent="0.25">
      <c r="A193" s="41">
        <f t="shared" si="20"/>
        <v>137</v>
      </c>
      <c r="B193" s="26" t="s">
        <v>24</v>
      </c>
      <c r="C193" s="27">
        <f t="shared" si="16"/>
        <v>6.59</v>
      </c>
      <c r="D193" s="11">
        <v>31</v>
      </c>
      <c r="E193" s="28">
        <f t="shared" si="17"/>
        <v>1458333.3333333619</v>
      </c>
      <c r="F193" s="5"/>
      <c r="G193" s="29">
        <f t="shared" si="18"/>
        <v>208333.33333333334</v>
      </c>
      <c r="H193" s="28">
        <f t="shared" si="19"/>
        <v>9457.8703703705323</v>
      </c>
      <c r="I193" s="5">
        <f t="shared" si="15"/>
        <v>217791.20370370388</v>
      </c>
      <c r="J193" s="5"/>
      <c r="K193" s="30"/>
      <c r="L193" s="5"/>
      <c r="M193" s="31"/>
      <c r="N193" s="31"/>
      <c r="O193" s="31"/>
      <c r="P193" s="31"/>
    </row>
    <row r="194" spans="1:16" x14ac:dyDescent="0.25">
      <c r="A194" s="41">
        <f t="shared" si="20"/>
        <v>138</v>
      </c>
      <c r="B194" s="26" t="s">
        <v>25</v>
      </c>
      <c r="C194" s="27">
        <f t="shared" si="16"/>
        <v>6.59</v>
      </c>
      <c r="D194" s="11">
        <v>28</v>
      </c>
      <c r="E194" s="28">
        <f t="shared" si="17"/>
        <v>1250000.0000000286</v>
      </c>
      <c r="F194" s="5"/>
      <c r="G194" s="29">
        <f t="shared" si="18"/>
        <v>208333.33333333334</v>
      </c>
      <c r="H194" s="28">
        <f t="shared" si="19"/>
        <v>8275.6365740742367</v>
      </c>
      <c r="I194" s="5">
        <f t="shared" si="15"/>
        <v>216608.96990740759</v>
      </c>
      <c r="J194" s="5"/>
      <c r="K194" s="30"/>
      <c r="L194" s="5"/>
      <c r="M194" s="31"/>
      <c r="N194" s="31"/>
      <c r="O194" s="31"/>
      <c r="P194" s="31"/>
    </row>
    <row r="195" spans="1:16" x14ac:dyDescent="0.25">
      <c r="A195" s="41">
        <f t="shared" si="20"/>
        <v>139</v>
      </c>
      <c r="B195" s="26" t="s">
        <v>26</v>
      </c>
      <c r="C195" s="27">
        <f t="shared" si="16"/>
        <v>6.59</v>
      </c>
      <c r="D195" s="11">
        <v>31</v>
      </c>
      <c r="E195" s="28">
        <f t="shared" si="17"/>
        <v>1041666.6666666953</v>
      </c>
      <c r="F195" s="5"/>
      <c r="G195" s="29">
        <f t="shared" si="18"/>
        <v>208333.33333333334</v>
      </c>
      <c r="H195" s="28">
        <f t="shared" si="19"/>
        <v>6406.9444444445917</v>
      </c>
      <c r="I195" s="5">
        <f t="shared" si="15"/>
        <v>214740.27777777793</v>
      </c>
      <c r="J195" s="5"/>
      <c r="K195" s="30"/>
      <c r="L195" s="5"/>
      <c r="M195" s="31"/>
      <c r="N195" s="31"/>
      <c r="O195" s="31"/>
      <c r="P195" s="31"/>
    </row>
    <row r="196" spans="1:16" x14ac:dyDescent="0.25">
      <c r="A196" s="41">
        <f t="shared" si="20"/>
        <v>140</v>
      </c>
      <c r="B196" s="26" t="s">
        <v>27</v>
      </c>
      <c r="C196" s="27">
        <f t="shared" si="16"/>
        <v>6.59</v>
      </c>
      <c r="D196" s="11">
        <v>30</v>
      </c>
      <c r="E196" s="28">
        <f t="shared" si="17"/>
        <v>833333.33333336189</v>
      </c>
      <c r="F196" s="5"/>
      <c r="G196" s="29">
        <f t="shared" si="18"/>
        <v>208333.33333333334</v>
      </c>
      <c r="H196" s="28">
        <f t="shared" si="19"/>
        <v>5911.1689814816436</v>
      </c>
      <c r="I196" s="5">
        <f t="shared" si="15"/>
        <v>214244.50231481498</v>
      </c>
      <c r="J196" s="5"/>
      <c r="K196" s="30"/>
      <c r="L196" s="5"/>
      <c r="M196" s="31"/>
      <c r="N196" s="31"/>
      <c r="O196" s="31"/>
      <c r="P196" s="31"/>
    </row>
    <row r="197" spans="1:16" x14ac:dyDescent="0.25">
      <c r="A197" s="41">
        <f t="shared" si="20"/>
        <v>141</v>
      </c>
      <c r="B197" s="26" t="s">
        <v>28</v>
      </c>
      <c r="C197" s="27">
        <f t="shared" si="16"/>
        <v>6.59</v>
      </c>
      <c r="D197" s="11">
        <v>31</v>
      </c>
      <c r="E197" s="28">
        <f t="shared" si="17"/>
        <v>625000.00000002852</v>
      </c>
      <c r="F197" s="5"/>
      <c r="G197" s="29">
        <f t="shared" si="18"/>
        <v>208333.33333333334</v>
      </c>
      <c r="H197" s="28">
        <f t="shared" si="19"/>
        <v>4576.3888888890451</v>
      </c>
      <c r="I197" s="5">
        <f t="shared" si="15"/>
        <v>212909.72222222239</v>
      </c>
      <c r="J197" s="5"/>
      <c r="K197" s="30"/>
      <c r="L197" s="5"/>
      <c r="M197" s="31"/>
      <c r="N197" s="31"/>
      <c r="O197" s="31"/>
      <c r="P197" s="31"/>
    </row>
    <row r="198" spans="1:16" x14ac:dyDescent="0.25">
      <c r="A198" s="41">
        <f t="shared" si="20"/>
        <v>142</v>
      </c>
      <c r="B198" s="26" t="s">
        <v>29</v>
      </c>
      <c r="C198" s="27">
        <f t="shared" si="16"/>
        <v>6.59</v>
      </c>
      <c r="D198" s="11">
        <v>30</v>
      </c>
      <c r="E198" s="28">
        <f t="shared" si="17"/>
        <v>416666.66666669515</v>
      </c>
      <c r="F198" s="5"/>
      <c r="G198" s="29">
        <f t="shared" si="18"/>
        <v>208333.33333333334</v>
      </c>
      <c r="H198" s="28">
        <f t="shared" si="19"/>
        <v>3546.7013888890501</v>
      </c>
      <c r="I198" s="5">
        <f t="shared" si="15"/>
        <v>211880.03472222239</v>
      </c>
      <c r="J198" s="5"/>
      <c r="K198" s="30"/>
      <c r="L198" s="5"/>
      <c r="M198" s="31"/>
      <c r="N198" s="31"/>
      <c r="O198" s="31"/>
      <c r="P198" s="31"/>
    </row>
    <row r="199" spans="1:16" x14ac:dyDescent="0.25">
      <c r="A199" s="41">
        <f t="shared" si="20"/>
        <v>143</v>
      </c>
      <c r="B199" s="26" t="s">
        <v>30</v>
      </c>
      <c r="C199" s="27">
        <f t="shared" si="16"/>
        <v>6.59</v>
      </c>
      <c r="D199" s="11">
        <v>31</v>
      </c>
      <c r="E199" s="28">
        <f t="shared" si="17"/>
        <v>208333.33333336181</v>
      </c>
      <c r="F199" s="5"/>
      <c r="G199" s="29">
        <f t="shared" si="18"/>
        <v>208333.33333333334</v>
      </c>
      <c r="H199" s="28">
        <f t="shared" si="19"/>
        <v>2288.1944444446008</v>
      </c>
      <c r="I199" s="5">
        <f t="shared" si="15"/>
        <v>210621.52777777796</v>
      </c>
      <c r="J199" s="5"/>
      <c r="K199" s="30"/>
      <c r="L199" s="5"/>
      <c r="M199" s="31"/>
      <c r="N199" s="31"/>
      <c r="O199" s="31"/>
      <c r="P199" s="31"/>
    </row>
    <row r="200" spans="1:16" x14ac:dyDescent="0.25">
      <c r="A200" s="41">
        <f t="shared" si="20"/>
        <v>144</v>
      </c>
      <c r="B200" s="26" t="s">
        <v>31</v>
      </c>
      <c r="C200" s="27">
        <f t="shared" si="16"/>
        <v>6.59</v>
      </c>
      <c r="D200" s="11">
        <v>31</v>
      </c>
      <c r="E200" s="28">
        <f t="shared" si="17"/>
        <v>2.8463546186685562E-8</v>
      </c>
      <c r="F200" s="5"/>
      <c r="G200" s="29">
        <f t="shared" si="18"/>
        <v>208333.33333333334</v>
      </c>
      <c r="H200" s="28">
        <f t="shared" si="19"/>
        <v>1182.233796296458</v>
      </c>
      <c r="I200" s="5">
        <f t="shared" si="15"/>
        <v>209515.56712962981</v>
      </c>
      <c r="J200" s="5"/>
      <c r="K200" s="30"/>
      <c r="L200" s="5"/>
      <c r="M200" s="31"/>
      <c r="N200" s="31"/>
      <c r="O200" s="31"/>
      <c r="P200" s="31"/>
    </row>
    <row r="201" spans="1:16" x14ac:dyDescent="0.25">
      <c r="B201" s="26" t="s">
        <v>32</v>
      </c>
      <c r="C201" s="27">
        <f t="shared" si="16"/>
        <v>6.59</v>
      </c>
      <c r="D201" s="11">
        <v>30</v>
      </c>
      <c r="E201" s="28">
        <f t="shared" si="17"/>
        <v>2.8463546186685562E-8</v>
      </c>
      <c r="F201" s="5"/>
      <c r="G201" s="29"/>
      <c r="H201" s="28">
        <f t="shared" si="19"/>
        <v>1.6152271806883314E-10</v>
      </c>
      <c r="I201" s="5">
        <f t="shared" si="15"/>
        <v>1.6152271806883314E-10</v>
      </c>
      <c r="J201" s="5"/>
      <c r="K201" s="30"/>
      <c r="L201" s="5"/>
      <c r="M201" s="31"/>
      <c r="N201" s="31"/>
      <c r="O201" s="31"/>
      <c r="P201" s="31"/>
    </row>
    <row r="202" spans="1:16" x14ac:dyDescent="0.25">
      <c r="B202" s="26" t="s">
        <v>33</v>
      </c>
      <c r="C202" s="27">
        <f t="shared" si="16"/>
        <v>6.59</v>
      </c>
      <c r="D202" s="11">
        <v>31</v>
      </c>
      <c r="E202" s="28">
        <f t="shared" si="17"/>
        <v>2.8463546186685562E-8</v>
      </c>
      <c r="F202" s="5"/>
      <c r="G202" s="29"/>
      <c r="H202" s="28">
        <f t="shared" si="19"/>
        <v>1.5631230780854821E-10</v>
      </c>
      <c r="I202" s="5">
        <f t="shared" si="15"/>
        <v>1.5631230780854821E-10</v>
      </c>
      <c r="J202" s="5"/>
      <c r="K202" s="30"/>
      <c r="L202" s="5"/>
      <c r="M202" s="31"/>
      <c r="N202" s="31"/>
      <c r="O202" s="31"/>
      <c r="P202" s="31"/>
    </row>
    <row r="203" spans="1:16" x14ac:dyDescent="0.25">
      <c r="B203" s="26" t="s">
        <v>34</v>
      </c>
      <c r="C203" s="27">
        <f t="shared" si="16"/>
        <v>6.59</v>
      </c>
      <c r="D203" s="11">
        <v>30</v>
      </c>
      <c r="E203" s="28">
        <f t="shared" si="17"/>
        <v>2.8463546186685562E-8</v>
      </c>
      <c r="F203" s="5"/>
      <c r="G203" s="29"/>
      <c r="H203" s="28">
        <f t="shared" si="19"/>
        <v>1.6152271806883314E-10</v>
      </c>
      <c r="I203" s="5">
        <f t="shared" si="15"/>
        <v>1.6152271806883314E-10</v>
      </c>
      <c r="J203" s="5"/>
      <c r="K203" s="30"/>
      <c r="L203" s="5"/>
      <c r="M203" s="31"/>
      <c r="N203" s="31"/>
      <c r="O203" s="31"/>
      <c r="P203" s="31"/>
    </row>
    <row r="204" spans="1:16" ht="13" x14ac:dyDescent="0.3">
      <c r="B204" s="32" t="s">
        <v>51</v>
      </c>
      <c r="C204" s="33">
        <f t="shared" si="16"/>
        <v>6.59</v>
      </c>
      <c r="D204" s="34">
        <v>31</v>
      </c>
      <c r="E204" s="35">
        <f t="shared" si="17"/>
        <v>2.8463546186685562E-8</v>
      </c>
      <c r="F204" s="36"/>
      <c r="G204" s="35"/>
      <c r="H204" s="36">
        <f t="shared" si="19"/>
        <v>1.5631230780854821E-10</v>
      </c>
      <c r="I204" s="36">
        <f t="shared" si="15"/>
        <v>1.5631230780854821E-10</v>
      </c>
      <c r="J204" s="36"/>
      <c r="K204" s="37">
        <v>2038</v>
      </c>
      <c r="L204" s="38">
        <f>SUM(I193:I204)+J193</f>
        <v>1708311.8055555581</v>
      </c>
      <c r="M204" s="31">
        <f>SUM(N204:P204)</f>
        <v>1708311.8055555574</v>
      </c>
      <c r="N204" s="31">
        <f>SUM(G193:G204)</f>
        <v>1666666.6666666665</v>
      </c>
      <c r="O204" s="31">
        <f>SUM(H193:H204)</f>
        <v>41645.138888890782</v>
      </c>
      <c r="P204" s="31">
        <f>SUM(J193:J204)</f>
        <v>0</v>
      </c>
    </row>
  </sheetData>
  <mergeCells count="1">
    <mergeCell ref="K11:L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CREDIT NOU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Gabriel Nastase</cp:lastModifiedBy>
  <dcterms:created xsi:type="dcterms:W3CDTF">2026-06-03T17:43:05Z</dcterms:created>
  <dcterms:modified xsi:type="dcterms:W3CDTF">2026-06-09T08:46:41Z</dcterms:modified>
</cp:coreProperties>
</file>